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5600" windowHeight="11310" tabRatio="715"/>
  </bookViews>
  <sheets>
    <sheet name="SEMESTRE 1 2023" sheetId="6" r:id="rId1"/>
  </sheets>
  <externalReferences>
    <externalReference r:id="rId2"/>
    <externalReference r:id="rId3"/>
  </externalReferences>
  <definedNames>
    <definedName name="_xlnm.Print_Area" localSheetId="0">'SEMESTRE 1 2023'!$A$1:$J$60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6" l="1"/>
  <c r="I25" i="6" l="1"/>
  <c r="C16" i="6"/>
  <c r="B14" i="6"/>
  <c r="B15" i="6"/>
  <c r="C15" i="6" l="1"/>
  <c r="C14" i="6"/>
  <c r="J30" i="6"/>
  <c r="J31" i="6"/>
  <c r="I31" i="6"/>
  <c r="I30" i="6"/>
  <c r="J29" i="6"/>
  <c r="I29" i="6"/>
</calcChain>
</file>

<file path=xl/sharedStrings.xml><?xml version="1.0" encoding="utf-8"?>
<sst xmlns="http://schemas.openxmlformats.org/spreadsheetml/2006/main" count="95" uniqueCount="84">
  <si>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</si>
  <si>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</si>
  <si>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</si>
  <si>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</si>
  <si>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</si>
  <si>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</si>
  <si>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</si>
  <si>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</si>
  <si>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</si>
  <si>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</si>
  <si>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</si>
  <si>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</si>
  <si>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</si>
  <si>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</si>
  <si>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</si>
  <si>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</si>
  <si>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</si>
  <si>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</si>
  <si>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</si>
  <si>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</si>
  <si>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</si>
  <si>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</si>
  <si>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</si>
  <si>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</si>
  <si>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</si>
  <si>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</si>
  <si>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</si>
  <si>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</si>
  <si>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</si>
  <si>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</si>
  <si>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</si>
  <si>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</si>
  <si>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</si>
  <si>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</si>
  <si>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</si>
  <si>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</si>
  <si>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</si>
  <si>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</si>
  <si>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</si>
  <si>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</si>
  <si>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</si>
  <si>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</si>
  <si>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</si>
  <si>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</si>
  <si>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</si>
  <si>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</si>
  <si>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</si>
  <si>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</si>
  <si>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</si>
  <si>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</si>
  <si>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</si>
  <si>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</si>
  <si>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</si>
  <si>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</si>
  <si>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</si>
  <si>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</si>
  <si>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</si>
  <si>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</si>
  <si>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</si>
  <si>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</si>
  <si>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</si>
  <si>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</si>
  <si>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</si>
  <si>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Presupuesto Anual</t>
  </si>
  <si>
    <t>Programación Semestral</t>
  </si>
  <si>
    <t>Ejecución Semestral</t>
  </si>
  <si>
    <t>Este producto consiste en el desarrollo de tecnologías y generación de informaciones básicas para mejorar los procesos productivos de cultivos y pecuarios. Estos procesos incluyen: mejoramiento y conservación de recuros genéticos, manejo de la nutrición, control de plagas y enfermedades, control de malezas, manejo de pastos y forrajes, manejo de cosecha y poscosecha, etc.</t>
  </si>
  <si>
    <t>Se refiere a la siembra, cultivo, cosecha y comercialización de diferentes rubros agrícolas (plátano, banano, yuca, tomate, ají, etc.) para la generación de recursos económicos, al tiempo que se prueban a nivel comercial las tecnologías generadas o adaptadas para esos cultivos. Además, se validan tecnologías para la producción pecuaria.</t>
  </si>
  <si>
    <t>Este producto consiste en la transferencia de las tecnologías generadas o validadas por el IDIAF a los productores agropecuarios; es decir, poner en manos de los ciudadanos clientes, por diferentes medios, dichas tecnologías. Además, incluye la prestación de servicios de laboratorios de suelo y protección vegetal y la producción y distribución de material de siembra de calidad.</t>
  </si>
  <si>
    <t xml:space="preserve">VI. I - De acuerdo a los eventos presentados durante la ejecución del producto, ¿qué aspecto puede mejorarse? </t>
  </si>
  <si>
    <r>
      <rPr>
        <i/>
        <sz val="11"/>
        <rFont val="Calibri"/>
        <family val="2"/>
        <scheme val="minor"/>
      </rPr>
      <t xml:space="preserve"> -Mejorar en la programación de las metas físicas y financieras tomando en consideración los períodos del año y el historial del comportamiento del flujo de los procesos administrativos y técnicos.
-Fortalecer los conocimientos de los procedimientos para la compra de algunos bienes o servicios que son requeridos para la operatividad institucional acorde a sus características, que requiere de consultores especializados (nacionales e internacionales) y contratación de obreros adicionales a los fijos para el desempeño de labores de campo.</t>
    </r>
    <r>
      <rPr>
        <i/>
        <sz val="11"/>
        <color theme="9"/>
        <rFont val="Calibri"/>
        <family val="2"/>
        <scheme val="minor"/>
      </rPr>
      <t xml:space="preserve">
</t>
    </r>
  </si>
  <si>
    <t>Elaborado por:</t>
  </si>
  <si>
    <t>Aprobado por:</t>
  </si>
  <si>
    <t>Eduardo Fulcar Montero</t>
  </si>
  <si>
    <t xml:space="preserve">María Cuevas </t>
  </si>
  <si>
    <t>Analista de Planificación y Desarrollo</t>
  </si>
  <si>
    <t>Enc. Depto. Planificación y Desarrollo</t>
  </si>
  <si>
    <t>En el primer semestre se lograron seis metas: 1) Seis cepas del hongo del género Trichoderma: cuatro de la especie T. harzianum, una de T. viride, y una de T. asperelloides no fueron efectivas en el control del nematodo Helicotylenchus multicinctus en plantas de banano cultivadas en macetas en vivero, las cuales fueron inoculadas con 500 nematodos/planta. Las cepas de Trichoderma fueron aplicadas a una concentración de 1 x 108 conidios/planta, en 5 ml de suspensión alrededor del sistema radicular, a los 15 días después del trasplante; y tres veces más cada 30 días. 
2) La ejecución física comprende la evaluación de la actividad antihelmíntica in vivo del extracto de hojas de Pimenta racemosa var. ozua en cabras de la estación experimental de Las Tablas, Baní.                                                                                                                                                                                                                                                         
3) Se encontró que seis (6) cepas de Trichoderma: cuatro de la especie T. harzianum, una de T. viride, y una de T. asperelloides no fueron efectivas en el control del nematodo Helicotylenchus multicinctus en plantas de banano cultivadas en macetas en vivero, las cuales fueron inoculadas con 500 nematodos/planta.
4) Se logró determinar la viabilidad de uso de los materiales de fibras de coco y ceniza de arroz como sustratos para la producción de pimiento morrón en invernaderos.                                                                                                                                                                                                                                                                                                             5) Mantenimiento del banco de germoplasma (jardín clonal) de coco en la Estación Experimental Bani y Palo Alto, Barahona.                                                                                                                                                                                                                                                                   6)  Efecto antihelmíntico in vivo de extractos hidroalcohólicos de Pimenta racemosa var. ozua y de Simarouba berteroana y del aceite esencial de la P. racemosa var. ozua en caprinos de Las Tablas, Peravia, República Dominicana</t>
  </si>
  <si>
    <t>Las metas físicas fueron logradas en el 85.71%, de 7 metas programadas, se lograron ejecutar 6, el desvío fue de 14.29%, el mismo debido a una tecnología no lograda, por los efectos de la situación climátológica que se ha experimentado en el país en este año. Las financieras se han logrado en un 71.93%, para un desvío de 28.07%,  a causa de algunas compras que no se hicieron por la tecnología no generada y procesos de compras iniciados que no pudieron ser concluidos.</t>
  </si>
  <si>
    <r>
      <rPr>
        <i/>
        <sz val="11"/>
        <rFont val="Calibri"/>
        <family val="2"/>
        <scheme val="minor"/>
      </rPr>
      <t>1) En la Estación Constanza se validó tecnología para la producción las de variedades de ajo Katin, Taiwán, Morado, Rosello, y don Persio. Durante el trimestre se realizaron labores control de malezas y aplicaciones de pesticidas para proteger el cultivo.
2) Producción de plantas de cacao en vivero, en la estación Mata Larga.
3) Paquetes tecnológicos de producción validados en los sistemas pecuarios de bovinos, ovinos caprinos, cerdos, conejos y especies acuáticas como tilapias.
4) Tecnología de producción de semilla de calidad de habichuela negra variedad IDIAF-Perla Negra y de la Línea SEN-53, dando riego, control de plagas y realizando la cosecha.                                                                                                                                                                                                                                                                                           5) Tecnología de producción de Pimiento morrón en ambiente protegido, con la variedad Dotan, usando camas con sustrato de cascarilla de arroz y fibra de coco.                                                                                                                                                                                                                                             
6) Validación de tecnología para la producción de ajo en la estación Constanza.
7) Validación de tecnología para la producción de plántulas de cacao en la estación Mata Larga.
8) Validación de tecnoligía de manejo y alimentacion del modulo cunicola de la Estación Experimental Pedro Brand                                                                                    9)Validación de tecnoligía de manejo y alimentacion en los modulos de Bovinos de doble proposito</t>
    </r>
    <r>
      <rPr>
        <i/>
        <sz val="11"/>
        <color theme="9"/>
        <rFont val="Calibri"/>
        <family val="2"/>
        <scheme val="minor"/>
      </rPr>
      <t xml:space="preserve">
</t>
    </r>
  </si>
  <si>
    <t xml:space="preserve"> Las metas físicas se cumplieron en un 75%, con un desvío de 25%. Esto debido a que tres de las 12 tecnologías programadas, no fue posible completarlas por problemas surgidos fruto de la condiciones climáticas que se han tenido este año. Las financieras se cumplieron en un 96.96%. </t>
  </si>
  <si>
    <r>
      <rPr>
        <i/>
        <sz val="11"/>
        <rFont val="Calibri"/>
        <family val="2"/>
        <scheme val="minor"/>
      </rPr>
      <t>En el primer semestre se logró impactar a  1028 beneficiarios con recursos de los proyectos de investigación.
Se continuó con la transferencia de pie de cría a través de la provisión de animales mejorados genéticamente para tareas de reproducción (padrotes y reproductoras) a asociaciones de productores o por convenio con instituciones como FEDA o CODOPESCA, en el que alrededor de 226 productores fueron beneficiarios de 517,380 alevines de tilapias.
Durante el periodo los líderes de proyectos, productores, técnicos, asociaciones, estudiantes, organizaciones públicas y privadas  recibieron resultados de identificación y diagnósticos de 85 muestras de tallos, raíces, frutos hojas de diferentes cultivos para la identificación de virus, bacterias, nematodos y vertebrados plagas con un total de 36 beneficiarios. En el Laboratorio de suelos, aguas y varios, 20 productores y técnicos recibieron resultados de análisis de 140 muestras de suelos y aguas.En el segundo trimestre se programaron 315 beneficiarios y se logró impactar a 527 beneficiarios (Técnicos, Productores, Asociaciones, Estudiantes, organizaciones públicas y privadas). 442 participaron en actividades de transferencia, días de campo, visitas guiadas a Estaciones experimentales.
85 se beneficiaron de diferentes servicios de laboratorios de microbiología y físico – químicos de suelos, aguas y foliares, diagnósticos de plagas y enfermedades y caracterización físico química de frutos. Un total de 310 muestras de material vegetativo, suelo y frutos.</t>
    </r>
    <r>
      <rPr>
        <i/>
        <sz val="11"/>
        <color theme="9"/>
        <rFont val="Calibri"/>
        <family val="2"/>
        <scheme val="minor"/>
      </rPr>
      <t xml:space="preserve">
</t>
    </r>
  </si>
  <si>
    <t>La meta programada para el primer semestre fue 595 beneficiarios que acceden a los servicios del IDIAF y el resultado fue de 1028, lo que representa un cumplimiento de meta de un 172.77%, con un desvío por encima de 72.77%. El desvío se debió a que el IDIAF tiene acuerdos de entrega de alevines y tilapias con CODOPESCA Y FEDA a productores asociados e individuales, y en la programación sólo se consideró en las metas a esas dos instituciones como beneficiarias, no obstante, hay registros del número de productores y asociaciones a quienes se les entregaron los pies de cría acuícolas. También hubo gran interés mostrado por los ciudadanos, por conocer las diversas tecnologías generadas por el IDIAF en el sector agrícola y estudiantes motivados en ver en la práctica los conocimientos teóricos adquiridos en las aulas. Por otro lado, la ejecución financiera fue de un 15.60%, con un desvío por debajo de 84.40%, esto por compras que están proceso de pago, algunas adquisiciones que, por su naturaleza, no se ha podido identificar el proveedor que cumpla con los requerimientos del estado. Las metas físicas se han podido ejecutar, porque han sido visitas a nuestras instalaciones, analíticas de las cuales se están utilizando con compras de reactivos de finales del año pasado y otras que son parte de los proyectos de investigación que se ejecutan en el IDIAF.</t>
  </si>
  <si>
    <t>Informe de Evaluación primer Semestre de las Metas Físicas-Financieras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</si>
</sst>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sz val="11"/>
      <color rgb="FFFF0000"/>
      <name val="Calibri"/>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i/>
      <sz val="11"/>
      <color theme="9"/>
      <name val="Calibri"/>
      <family val="2"/>
      <scheme val="minor"/>
    </font>
    <font>
      <i/>
      <sz val="11"/>
      <color rgb="FF00B05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0" borderId="0" xfId="0" applyFont="1" applyProtection="1">
      <protection locked="0"/>
    </xf>
    <xf numFmtId="0" fontId="0" fillId="0" borderId="17" xfId="0" applyBorder="1"/>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20" fillId="0" borderId="24" xfId="0" applyFont="1" applyFill="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165" fontId="20" fillId="0" borderId="29" xfId="0" applyNumberFormat="1" applyFont="1" applyFill="1" applyBorder="1" applyAlignment="1" applyProtection="1">
      <alignment horizontal="center" vertical="center" wrapText="1" readingOrder="1"/>
      <protection locked="0"/>
    </xf>
    <xf numFmtId="10" fontId="20" fillId="8" borderId="29" xfId="2" applyNumberFormat="1" applyFont="1" applyFill="1" applyBorder="1" applyAlignment="1" applyProtection="1">
      <alignment horizontal="center" vertical="center" wrapText="1" readingOrder="1"/>
    </xf>
    <xf numFmtId="167" fontId="20" fillId="8" borderId="25" xfId="0" applyNumberFormat="1" applyFont="1" applyFill="1" applyBorder="1" applyAlignment="1" applyProtection="1">
      <alignment horizontal="center" vertical="center" wrapText="1" readingOrder="1"/>
    </xf>
    <xf numFmtId="0" fontId="20" fillId="0" borderId="24" xfId="0" applyNumberFormat="1" applyFont="1" applyFill="1" applyBorder="1" applyAlignment="1" applyProtection="1">
      <alignment vertical="top" wrapText="1"/>
      <protection locked="0"/>
    </xf>
    <xf numFmtId="0" fontId="20" fillId="0" borderId="29" xfId="0" applyNumberFormat="1" applyFont="1" applyFill="1" applyBorder="1" applyAlignment="1" applyProtection="1">
      <alignment vertical="top"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166" fontId="20" fillId="0" borderId="29" xfId="0" applyNumberFormat="1" applyFont="1" applyFill="1" applyBorder="1" applyAlignment="1" applyProtection="1">
      <alignment horizontal="right" vertical="center" wrapText="1" readingOrder="1"/>
      <protection locked="0"/>
    </xf>
    <xf numFmtId="166" fontId="20" fillId="0" borderId="29" xfId="0" applyNumberFormat="1" applyFont="1" applyBorder="1" applyAlignment="1" applyProtection="1">
      <alignment horizontal="right" vertical="center" wrapText="1" readingOrder="1"/>
      <protection locked="0"/>
    </xf>
    <xf numFmtId="165" fontId="20" fillId="0" borderId="29" xfId="0" applyNumberFormat="1" applyFont="1" applyBorder="1" applyAlignment="1" applyProtection="1">
      <alignment horizontal="center" vertical="center" wrapText="1" readingOrder="1"/>
      <protection locked="0"/>
    </xf>
    <xf numFmtId="165" fontId="20" fillId="0" borderId="29" xfId="0" applyNumberFormat="1" applyFont="1" applyFill="1" applyBorder="1" applyAlignment="1" applyProtection="1">
      <alignment horizontal="center" vertical="center" wrapText="1"/>
      <protection locked="0"/>
    </xf>
    <xf numFmtId="165" fontId="20" fillId="0" borderId="29" xfId="0" applyNumberFormat="1" applyFont="1" applyFill="1" applyBorder="1" applyAlignment="1" applyProtection="1">
      <alignment horizontal="center" vertical="center" wrapText="1"/>
    </xf>
    <xf numFmtId="0" fontId="24" fillId="0" borderId="0" xfId="0" applyFont="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5" fillId="0" borderId="34" xfId="0" applyFont="1" applyBorder="1" applyAlignment="1" applyProtection="1">
      <alignment horizontal="left" vertical="center" wrapText="1"/>
      <protection locked="0"/>
    </xf>
    <xf numFmtId="0" fontId="25" fillId="0" borderId="35" xfId="0" applyFont="1" applyBorder="1" applyAlignment="1" applyProtection="1">
      <alignment horizontal="left" vertical="center" wrapText="1"/>
      <protection locked="0"/>
    </xf>
    <xf numFmtId="0" fontId="25" fillId="0" borderId="36" xfId="0" applyFont="1" applyBorder="1" applyAlignment="1" applyProtection="1">
      <alignment horizontal="left" vertical="center" wrapText="1"/>
      <protection locked="0"/>
    </xf>
    <xf numFmtId="0" fontId="22" fillId="0" borderId="0" xfId="0" applyFont="1" applyAlignment="1">
      <alignment horizontal="left"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6" xfId="1" applyNumberFormat="1" applyFont="1" applyFill="1" applyBorder="1" applyAlignment="1" applyProtection="1">
      <alignment horizontal="center" vertical="center" readingOrder="1"/>
      <protection locked="0"/>
    </xf>
    <xf numFmtId="39" fontId="12" fillId="0" borderId="24" xfId="1" applyNumberFormat="1" applyFont="1" applyFill="1" applyBorder="1" applyAlignment="1" applyProtection="1">
      <alignment horizontal="center" vertical="center"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8" fillId="9" borderId="29" xfId="0" applyFont="1" applyFill="1" applyBorder="1" applyAlignment="1">
      <alignment horizontal="center" vertical="center" wrapText="1" readingOrder="1"/>
    </xf>
    <xf numFmtId="0" fontId="12" fillId="7" borderId="30" xfId="0" applyFont="1" applyFill="1" applyBorder="1" applyAlignment="1">
      <alignment vertical="top" wrapText="1"/>
    </xf>
    <xf numFmtId="0" fontId="13" fillId="7" borderId="22" xfId="0" applyFont="1" applyFill="1" applyBorder="1" applyAlignment="1">
      <alignment horizontal="center" vertical="center" wrapText="1"/>
    </xf>
    <xf numFmtId="0" fontId="14" fillId="7" borderId="22" xfId="0" applyFont="1" applyFill="1" applyBorder="1" applyAlignment="1">
      <alignment horizontal="center"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35" xfId="0" applyFont="1" applyBorder="1" applyAlignment="1" applyProtection="1">
      <alignment horizontal="center"/>
      <protection locked="0"/>
    </xf>
    <xf numFmtId="0" fontId="12" fillId="0" borderId="37"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right"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twoCellAnchor editAs="oneCell">
    <xdr:from>
      <xdr:col>5</xdr:col>
      <xdr:colOff>57150</xdr:colOff>
      <xdr:row>54</xdr:row>
      <xdr:rowOff>95250</xdr:rowOff>
    </xdr:from>
    <xdr:to>
      <xdr:col>6</xdr:col>
      <xdr:colOff>595122</xdr:colOff>
      <xdr:row>56</xdr:row>
      <xdr:rowOff>177079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26784300"/>
          <a:ext cx="1385697" cy="462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6" name="Tabla133434567" displayName="Tabla133434567"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Tabla133434567[[#This Row],[Física 
(E)]]/Tabla133434567[[#This Row],[Física
(C)]]</calculatedColumnFormula>
    </tableColumn>
    <tableColumn id="8" name="Financiero _x000a_(%) _x000a_H=F/D" dataDxfId="0">
      <calculatedColumnFormula>Tabla133434567[[#This Row],[Financiera 
 (F)]]/Tabla133434567[[#This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view="pageBreakPreview" topLeftCell="A48" zoomScaleNormal="120" zoomScaleSheetLayoutView="100" workbookViewId="0">
      <selection activeCell="H64" sqref="H64"/>
    </sheetView>
  </sheetViews>
  <sheetFormatPr baseColWidth="10" defaultRowHeight="15" x14ac:dyDescent="0.25"/>
  <cols>
    <col min="1" max="1" width="23" style="11" customWidth="1"/>
    <col min="2" max="2" width="13.7109375" style="11" customWidth="1"/>
    <col min="3" max="9" width="12.7109375" style="11" customWidth="1"/>
    <col min="10" max="10" width="19.28515625" style="11" customWidth="1"/>
    <col min="11" max="11" width="11.42578125" style="11"/>
  </cols>
  <sheetData>
    <row r="1" spans="1:11" ht="21.75" thickBot="1" x14ac:dyDescent="0.3">
      <c r="A1" s="1"/>
      <c r="B1" s="82" t="s">
        <v>83</v>
      </c>
      <c r="C1" s="83"/>
      <c r="D1" s="83"/>
      <c r="E1" s="83"/>
      <c r="F1" s="83"/>
      <c r="G1" s="83"/>
      <c r="H1" s="83"/>
      <c r="I1" s="83"/>
      <c r="J1" s="84"/>
      <c r="K1" s="2"/>
    </row>
    <row r="2" spans="1:11" ht="21.75" thickBot="1" x14ac:dyDescent="0.3">
      <c r="A2" s="3"/>
      <c r="B2" s="85" t="s">
        <v>0</v>
      </c>
      <c r="C2" s="86"/>
      <c r="D2" s="85" t="s">
        <v>1</v>
      </c>
      <c r="E2" s="87"/>
      <c r="F2" s="87"/>
      <c r="G2" s="86"/>
      <c r="H2" s="88"/>
      <c r="I2" s="4" t="s">
        <v>2</v>
      </c>
      <c r="J2" s="5" t="s">
        <v>3</v>
      </c>
      <c r="K2" s="2"/>
    </row>
    <row r="3" spans="1:11" ht="21.75" thickBot="1" x14ac:dyDescent="0.3">
      <c r="A3" s="6"/>
      <c r="B3" s="89" t="s">
        <v>4</v>
      </c>
      <c r="C3" s="90"/>
      <c r="D3" s="89"/>
      <c r="E3" s="90"/>
      <c r="F3" s="90"/>
      <c r="G3" s="90"/>
      <c r="H3" s="91"/>
      <c r="I3" s="7"/>
      <c r="J3" s="8"/>
      <c r="K3" s="2"/>
    </row>
    <row r="4" spans="1:11" x14ac:dyDescent="0.25">
      <c r="A4" s="92"/>
      <c r="B4" s="93"/>
      <c r="C4" s="93"/>
      <c r="D4" s="94"/>
      <c r="E4" s="94"/>
      <c r="F4" s="94"/>
      <c r="G4" s="94"/>
      <c r="H4" s="94"/>
      <c r="I4" s="93"/>
      <c r="J4" s="95"/>
      <c r="K4" s="2"/>
    </row>
    <row r="5" spans="1:11" ht="3" customHeight="1" x14ac:dyDescent="0.25">
      <c r="A5" s="96"/>
      <c r="B5" s="97"/>
      <c r="C5" s="97"/>
      <c r="D5" s="97"/>
      <c r="E5" s="97"/>
      <c r="F5" s="97"/>
      <c r="G5" s="97"/>
      <c r="H5" s="97"/>
      <c r="I5" s="97"/>
      <c r="J5" s="98"/>
      <c r="K5" s="2"/>
    </row>
    <row r="6" spans="1:11" ht="15.75" x14ac:dyDescent="0.25">
      <c r="A6" s="40" t="s">
        <v>5</v>
      </c>
      <c r="B6" s="41"/>
      <c r="C6" s="41"/>
      <c r="D6" s="41"/>
      <c r="E6" s="41"/>
      <c r="F6" s="41"/>
      <c r="G6" s="41"/>
      <c r="H6" s="41"/>
      <c r="I6" s="41"/>
      <c r="J6" s="42"/>
      <c r="K6" s="2"/>
    </row>
    <row r="7" spans="1:11" ht="15.75" x14ac:dyDescent="0.25">
      <c r="A7" s="52" t="s">
        <v>6</v>
      </c>
      <c r="B7" s="53"/>
      <c r="C7" s="53"/>
      <c r="D7" s="53"/>
      <c r="E7" s="53"/>
      <c r="F7" s="53"/>
      <c r="G7" s="53"/>
      <c r="H7" s="53"/>
      <c r="I7" s="53"/>
      <c r="J7" s="54"/>
      <c r="K7" s="2"/>
    </row>
    <row r="8" spans="1:11" x14ac:dyDescent="0.25">
      <c r="A8" s="9" t="s">
        <v>7</v>
      </c>
      <c r="B8" s="79" t="s">
        <v>8</v>
      </c>
      <c r="C8" s="80"/>
      <c r="D8" s="80"/>
      <c r="E8" s="80"/>
      <c r="F8" s="80"/>
      <c r="G8" s="80"/>
      <c r="H8" s="80"/>
      <c r="I8" s="80"/>
      <c r="J8" s="81"/>
      <c r="K8" s="2"/>
    </row>
    <row r="9" spans="1:11" ht="15" customHeight="1" x14ac:dyDescent="0.25">
      <c r="A9" s="10" t="s">
        <v>9</v>
      </c>
      <c r="B9" s="79" t="s">
        <v>10</v>
      </c>
      <c r="C9" s="80"/>
      <c r="D9" s="80"/>
      <c r="E9" s="80"/>
      <c r="F9" s="80"/>
      <c r="G9" s="80"/>
      <c r="H9" s="80"/>
      <c r="I9" s="80"/>
      <c r="J9" s="81"/>
      <c r="K9" s="2"/>
    </row>
    <row r="10" spans="1:11" x14ac:dyDescent="0.25">
      <c r="A10" s="10" t="s">
        <v>11</v>
      </c>
      <c r="B10" s="79" t="s">
        <v>12</v>
      </c>
      <c r="C10" s="80"/>
      <c r="D10" s="80"/>
      <c r="E10" s="80"/>
      <c r="F10" s="80"/>
      <c r="G10" s="80"/>
      <c r="H10" s="80"/>
      <c r="I10" s="80"/>
      <c r="J10" s="81"/>
      <c r="K10" s="2"/>
    </row>
    <row r="11" spans="1:11" ht="31.5" customHeight="1" x14ac:dyDescent="0.25">
      <c r="A11" s="9" t="s">
        <v>13</v>
      </c>
      <c r="B11" s="55" t="s">
        <v>14</v>
      </c>
      <c r="C11" s="55"/>
      <c r="D11" s="55"/>
      <c r="E11" s="55"/>
      <c r="F11" s="55"/>
      <c r="G11" s="55"/>
      <c r="H11" s="55"/>
      <c r="I11" s="55"/>
      <c r="J11" s="56"/>
    </row>
    <row r="12" spans="1:11" ht="27.75" customHeight="1" x14ac:dyDescent="0.25">
      <c r="A12" s="9" t="s">
        <v>15</v>
      </c>
      <c r="B12" s="55" t="s">
        <v>16</v>
      </c>
      <c r="C12" s="55"/>
      <c r="D12" s="55"/>
      <c r="E12" s="55"/>
      <c r="F12" s="55"/>
      <c r="G12" s="55"/>
      <c r="H12" s="55"/>
      <c r="I12" s="55"/>
      <c r="J12" s="56"/>
    </row>
    <row r="13" spans="1:11" ht="15.75" x14ac:dyDescent="0.25">
      <c r="A13" s="40" t="s">
        <v>17</v>
      </c>
      <c r="B13" s="41"/>
      <c r="C13" s="41"/>
      <c r="D13" s="41"/>
      <c r="E13" s="41"/>
      <c r="F13" s="41"/>
      <c r="G13" s="41"/>
      <c r="H13" s="41"/>
      <c r="I13" s="41"/>
      <c r="J13" s="42"/>
    </row>
    <row r="14" spans="1:11" ht="25.5" customHeight="1" x14ac:dyDescent="0.25">
      <c r="A14" s="9" t="s">
        <v>18</v>
      </c>
      <c r="B14" s="12" t="e">
        <f ca="1">_xlfn.NUMBERVALUE(LEFT($B$16,1))</f>
        <v>#NAME?</v>
      </c>
      <c r="C14" s="77" t="str">
        <f ca="1">IFERROR(VLOOKUP(B14,'[1]Validacion datos'!A2:B5,2,FALSE),"")</f>
        <v/>
      </c>
      <c r="D14" s="77"/>
      <c r="E14" s="77"/>
      <c r="F14" s="77"/>
      <c r="G14" s="77"/>
      <c r="H14" s="77"/>
      <c r="I14" s="77"/>
      <c r="J14" s="77"/>
    </row>
    <row r="15" spans="1:11" ht="26.25" customHeight="1" x14ac:dyDescent="0.25">
      <c r="A15" s="9" t="s">
        <v>19</v>
      </c>
      <c r="B15" s="13" t="e">
        <f ca="1">_xlfn.NUMBERVALUE(LEFT(B16,3))</f>
        <v>#NAME?</v>
      </c>
      <c r="C15" s="77" t="str">
        <f ca="1">IFERROR(VLOOKUP(B15,'[2]Validacion datos'!A8:B26,2,FALSE),"")</f>
        <v/>
      </c>
      <c r="D15" s="77"/>
      <c r="E15" s="77"/>
      <c r="F15" s="77"/>
      <c r="G15" s="77"/>
      <c r="H15" s="77"/>
      <c r="I15" s="77"/>
      <c r="J15" s="77"/>
    </row>
    <row r="16" spans="1:11" ht="27" customHeight="1" x14ac:dyDescent="0.25">
      <c r="A16" s="9" t="s">
        <v>20</v>
      </c>
      <c r="B16" s="14" t="s">
        <v>21</v>
      </c>
      <c r="C16" s="78"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78"/>
      <c r="E16" s="78"/>
      <c r="F16" s="78"/>
      <c r="G16" s="78"/>
      <c r="H16" s="78"/>
      <c r="I16" s="78"/>
      <c r="J16" s="78"/>
    </row>
    <row r="17" spans="1:11" ht="15.75" x14ac:dyDescent="0.25">
      <c r="A17" s="40" t="s">
        <v>22</v>
      </c>
      <c r="B17" s="41"/>
      <c r="C17" s="41"/>
      <c r="D17" s="41"/>
      <c r="E17" s="41"/>
      <c r="F17" s="41"/>
      <c r="G17" s="41"/>
      <c r="H17" s="41"/>
      <c r="I17" s="41"/>
      <c r="J17" s="42"/>
    </row>
    <row r="18" spans="1:11" ht="29.25" customHeight="1" x14ac:dyDescent="0.25">
      <c r="A18" s="9" t="s">
        <v>23</v>
      </c>
      <c r="B18" s="55" t="s">
        <v>24</v>
      </c>
      <c r="C18" s="55"/>
      <c r="D18" s="55"/>
      <c r="E18" s="55"/>
      <c r="F18" s="55"/>
      <c r="G18" s="55"/>
      <c r="H18" s="55"/>
      <c r="I18" s="55"/>
      <c r="J18" s="56"/>
    </row>
    <row r="19" spans="1:11" ht="33" customHeight="1" x14ac:dyDescent="0.25">
      <c r="A19" s="15" t="s">
        <v>25</v>
      </c>
      <c r="B19" s="55" t="s">
        <v>26</v>
      </c>
      <c r="C19" s="55"/>
      <c r="D19" s="55"/>
      <c r="E19" s="55"/>
      <c r="F19" s="55"/>
      <c r="G19" s="55"/>
      <c r="H19" s="55"/>
      <c r="I19" s="55"/>
      <c r="J19" s="56"/>
    </row>
    <row r="20" spans="1:11" ht="34.5" customHeight="1" x14ac:dyDescent="0.25">
      <c r="A20" s="15" t="s">
        <v>27</v>
      </c>
      <c r="B20" s="55" t="s">
        <v>28</v>
      </c>
      <c r="C20" s="55"/>
      <c r="D20" s="55"/>
      <c r="E20" s="55"/>
      <c r="F20" s="55"/>
      <c r="G20" s="55"/>
      <c r="H20" s="55"/>
      <c r="I20" s="55"/>
      <c r="J20" s="56"/>
      <c r="K20" s="16"/>
    </row>
    <row r="21" spans="1:11" ht="59.25" customHeight="1" x14ac:dyDescent="0.25">
      <c r="A21" s="15" t="s">
        <v>29</v>
      </c>
      <c r="B21" s="55" t="s">
        <v>30</v>
      </c>
      <c r="C21" s="55"/>
      <c r="D21" s="55"/>
      <c r="E21" s="55"/>
      <c r="F21" s="55"/>
      <c r="G21" s="55"/>
      <c r="H21" s="55"/>
      <c r="I21" s="55"/>
      <c r="J21" s="56"/>
      <c r="K21" s="2"/>
    </row>
    <row r="22" spans="1:11" ht="15.75" x14ac:dyDescent="0.25">
      <c r="A22" s="40" t="s">
        <v>31</v>
      </c>
      <c r="B22" s="41"/>
      <c r="C22" s="41"/>
      <c r="D22" s="41"/>
      <c r="E22" s="41"/>
      <c r="F22" s="41"/>
      <c r="G22" s="41"/>
      <c r="H22" s="41"/>
      <c r="I22" s="41"/>
      <c r="J22" s="42"/>
    </row>
    <row r="23" spans="1:11" ht="15.75" x14ac:dyDescent="0.25">
      <c r="A23" s="52" t="s">
        <v>32</v>
      </c>
      <c r="B23" s="53"/>
      <c r="C23" s="53"/>
      <c r="D23" s="53"/>
      <c r="E23" s="53"/>
      <c r="F23" s="53"/>
      <c r="G23" s="53"/>
      <c r="H23" s="53"/>
      <c r="I23" s="53"/>
      <c r="J23" s="54"/>
      <c r="K23" s="2"/>
    </row>
    <row r="24" spans="1:11" ht="15" customHeight="1" x14ac:dyDescent="0.25">
      <c r="A24" s="58" t="s">
        <v>33</v>
      </c>
      <c r="B24" s="59"/>
      <c r="C24" s="60" t="s">
        <v>34</v>
      </c>
      <c r="D24" s="61"/>
      <c r="E24" s="61"/>
      <c r="F24" s="61" t="s">
        <v>35</v>
      </c>
      <c r="G24" s="61"/>
      <c r="H24" s="59"/>
      <c r="I24" s="60" t="s">
        <v>36</v>
      </c>
      <c r="J24" s="62"/>
    </row>
    <row r="25" spans="1:11" x14ac:dyDescent="0.25">
      <c r="A25" s="63">
        <v>341967148</v>
      </c>
      <c r="B25" s="64"/>
      <c r="C25" s="65">
        <v>404118884.79000002</v>
      </c>
      <c r="D25" s="66"/>
      <c r="E25" s="67"/>
      <c r="F25" s="68">
        <v>161118127.74000001</v>
      </c>
      <c r="G25" s="69"/>
      <c r="H25" s="70"/>
      <c r="I25" s="71">
        <f>IF(A25&gt;0,F25/C25,0)</f>
        <v>0.39868992468323988</v>
      </c>
      <c r="J25" s="72"/>
    </row>
    <row r="26" spans="1:11" ht="15.75" x14ac:dyDescent="0.25">
      <c r="A26" s="52" t="s">
        <v>37</v>
      </c>
      <c r="B26" s="53"/>
      <c r="C26" s="53"/>
      <c r="D26" s="53"/>
      <c r="E26" s="53"/>
      <c r="F26" s="53"/>
      <c r="G26" s="53"/>
      <c r="H26" s="53"/>
      <c r="I26" s="53"/>
      <c r="J26" s="54"/>
      <c r="K26" s="2"/>
    </row>
    <row r="27" spans="1:11" ht="15" customHeight="1" x14ac:dyDescent="0.25">
      <c r="A27" s="17"/>
      <c r="B27"/>
      <c r="C27" s="73" t="s">
        <v>63</v>
      </c>
      <c r="D27" s="74"/>
      <c r="E27" s="75" t="s">
        <v>64</v>
      </c>
      <c r="F27" s="74"/>
      <c r="G27" s="75" t="s">
        <v>65</v>
      </c>
      <c r="H27" s="75"/>
      <c r="I27" s="75" t="s">
        <v>38</v>
      </c>
      <c r="J27" s="76"/>
    </row>
    <row r="28" spans="1:11" ht="38.25" x14ac:dyDescent="0.25">
      <c r="A28" s="18" t="s">
        <v>39</v>
      </c>
      <c r="B28" s="19" t="s">
        <v>40</v>
      </c>
      <c r="C28" s="19" t="s">
        <v>41</v>
      </c>
      <c r="D28" s="19" t="s">
        <v>42</v>
      </c>
      <c r="E28" s="19" t="s">
        <v>43</v>
      </c>
      <c r="F28" s="19" t="s">
        <v>44</v>
      </c>
      <c r="G28" s="19" t="s">
        <v>45</v>
      </c>
      <c r="H28" s="19" t="s">
        <v>46</v>
      </c>
      <c r="I28" s="19" t="s">
        <v>47</v>
      </c>
      <c r="J28" s="20" t="s">
        <v>48</v>
      </c>
      <c r="K28"/>
    </row>
    <row r="29" spans="1:11" ht="36" x14ac:dyDescent="0.25">
      <c r="A29" s="21" t="s">
        <v>49</v>
      </c>
      <c r="B29" s="22" t="s">
        <v>50</v>
      </c>
      <c r="C29" s="23">
        <v>15</v>
      </c>
      <c r="D29" s="32">
        <v>161785987.03</v>
      </c>
      <c r="E29" s="23">
        <v>7</v>
      </c>
      <c r="F29" s="32">
        <v>82684686.579999998</v>
      </c>
      <c r="G29" s="35">
        <v>6</v>
      </c>
      <c r="H29" s="32">
        <v>59474703.640000001</v>
      </c>
      <c r="I29" s="24">
        <f>Tabla133434567[[#This Row],[Física 
(E)]]/Tabla133434567[[#This Row],[Física
(C)]]</f>
        <v>0.8571428571428571</v>
      </c>
      <c r="J29" s="25">
        <f>Tabla133434567[[#This Row],[Financiera 
 (F)]]/Tabla133434567[[#This Row],[Financiera
(D)]]</f>
        <v>0.71929526614890626</v>
      </c>
      <c r="K29"/>
    </row>
    <row r="30" spans="1:11" ht="36" x14ac:dyDescent="0.25">
      <c r="A30" s="26" t="s">
        <v>51</v>
      </c>
      <c r="B30" s="27" t="s">
        <v>52</v>
      </c>
      <c r="C30" s="23">
        <v>34</v>
      </c>
      <c r="D30" s="32">
        <v>52093786</v>
      </c>
      <c r="E30" s="34">
        <v>12</v>
      </c>
      <c r="F30" s="33">
        <v>23348516.66</v>
      </c>
      <c r="G30" s="35">
        <v>9</v>
      </c>
      <c r="H30" s="32">
        <v>22638296.449999999</v>
      </c>
      <c r="I30" s="24">
        <f>Tabla133434567[[#This Row],[Física 
(E)]]/Tabla133434567[[#This Row],[Física
(C)]]</f>
        <v>0.75</v>
      </c>
      <c r="J30" s="25">
        <f>Tabla133434567[[#This Row],[Financiera 
 (F)]]/Tabla133434567[[#This Row],[Financiera
(D)]]</f>
        <v>0.96958178455864263</v>
      </c>
      <c r="K30"/>
    </row>
    <row r="31" spans="1:11" ht="60" x14ac:dyDescent="0.25">
      <c r="A31" s="26" t="s">
        <v>53</v>
      </c>
      <c r="B31" s="27" t="s">
        <v>54</v>
      </c>
      <c r="C31" s="23">
        <v>1371</v>
      </c>
      <c r="D31" s="32">
        <v>24980965.050000001</v>
      </c>
      <c r="E31" s="34">
        <v>595</v>
      </c>
      <c r="F31" s="33">
        <v>16134060.050000001</v>
      </c>
      <c r="G31" s="36">
        <f>524+504</f>
        <v>1028</v>
      </c>
      <c r="H31" s="32">
        <v>2516777.63</v>
      </c>
      <c r="I31" s="24">
        <f>Tabla133434567[[#This Row],[Física 
(E)]]/Tabla133434567[[#This Row],[Física
(C)]]</f>
        <v>1.7277310924369749</v>
      </c>
      <c r="J31" s="25">
        <f>Tabla133434567[[#This Row],[Financiera 
 (F)]]/Tabla133434567[[#This Row],[Financiera
(D)]]</f>
        <v>0.15599158687896417</v>
      </c>
      <c r="K31"/>
    </row>
    <row r="32" spans="1:11" ht="15.75" x14ac:dyDescent="0.25">
      <c r="A32" s="40" t="s">
        <v>55</v>
      </c>
      <c r="B32" s="41"/>
      <c r="C32" s="41"/>
      <c r="D32" s="41"/>
      <c r="E32" s="41"/>
      <c r="F32" s="41"/>
      <c r="G32" s="41"/>
      <c r="H32" s="41"/>
      <c r="I32" s="41"/>
      <c r="J32" s="42"/>
    </row>
    <row r="33" spans="1:11" ht="15.75" x14ac:dyDescent="0.25">
      <c r="A33" s="52" t="s">
        <v>56</v>
      </c>
      <c r="B33" s="53"/>
      <c r="C33" s="53"/>
      <c r="D33" s="53"/>
      <c r="E33" s="53"/>
      <c r="F33" s="53"/>
      <c r="G33" s="53"/>
      <c r="H33" s="53"/>
      <c r="I33" s="53"/>
      <c r="J33" s="54"/>
    </row>
    <row r="34" spans="1:11" ht="15" customHeight="1" x14ac:dyDescent="0.25">
      <c r="A34" s="28" t="s">
        <v>57</v>
      </c>
      <c r="B34" s="55" t="s">
        <v>49</v>
      </c>
      <c r="C34" s="55"/>
      <c r="D34" s="55"/>
      <c r="E34" s="55"/>
      <c r="F34" s="55"/>
      <c r="G34" s="55"/>
      <c r="H34" s="55"/>
      <c r="I34" s="55"/>
      <c r="J34" s="56"/>
    </row>
    <row r="35" spans="1:11" ht="58.5" customHeight="1" x14ac:dyDescent="0.25">
      <c r="A35" s="28" t="s">
        <v>58</v>
      </c>
      <c r="B35" s="55" t="s">
        <v>66</v>
      </c>
      <c r="C35" s="55"/>
      <c r="D35" s="55"/>
      <c r="E35" s="55"/>
      <c r="F35" s="55"/>
      <c r="G35" s="55"/>
      <c r="H35" s="55"/>
      <c r="I35" s="55"/>
      <c r="J35" s="56"/>
    </row>
    <row r="36" spans="1:11" ht="233.25" customHeight="1" x14ac:dyDescent="0.25">
      <c r="A36" s="28" t="s">
        <v>59</v>
      </c>
      <c r="B36" s="55" t="s">
        <v>77</v>
      </c>
      <c r="C36" s="55"/>
      <c r="D36" s="55"/>
      <c r="E36" s="55"/>
      <c r="F36" s="55"/>
      <c r="G36" s="55"/>
      <c r="H36" s="55"/>
      <c r="I36" s="55"/>
      <c r="J36" s="56"/>
    </row>
    <row r="37" spans="1:11" ht="71.25" customHeight="1" x14ac:dyDescent="0.25">
      <c r="A37" s="28" t="s">
        <v>60</v>
      </c>
      <c r="B37" s="37" t="s">
        <v>78</v>
      </c>
      <c r="C37" s="37"/>
      <c r="D37" s="37"/>
      <c r="E37" s="37"/>
      <c r="F37" s="37"/>
      <c r="G37" s="37"/>
      <c r="H37" s="37"/>
      <c r="I37" s="37"/>
      <c r="J37" s="57"/>
    </row>
    <row r="39" spans="1:11" ht="15" customHeight="1" x14ac:dyDescent="0.25">
      <c r="A39" s="28" t="s">
        <v>57</v>
      </c>
      <c r="B39" s="55" t="s">
        <v>51</v>
      </c>
      <c r="C39" s="55"/>
      <c r="D39" s="55"/>
      <c r="E39" s="55"/>
      <c r="F39" s="55"/>
      <c r="G39" s="55"/>
      <c r="H39" s="55"/>
      <c r="I39" s="55"/>
      <c r="J39" s="56"/>
    </row>
    <row r="40" spans="1:11" ht="50.25" customHeight="1" x14ac:dyDescent="0.25">
      <c r="A40" s="28" t="s">
        <v>58</v>
      </c>
      <c r="B40" s="55" t="s">
        <v>67</v>
      </c>
      <c r="C40" s="55"/>
      <c r="D40" s="55"/>
      <c r="E40" s="55"/>
      <c r="F40" s="55"/>
      <c r="G40" s="55"/>
      <c r="H40" s="55"/>
      <c r="I40" s="55"/>
      <c r="J40" s="56"/>
    </row>
    <row r="41" spans="1:11" ht="199.5" customHeight="1" x14ac:dyDescent="0.25">
      <c r="A41" s="28" t="s">
        <v>59</v>
      </c>
      <c r="B41" s="50" t="s">
        <v>79</v>
      </c>
      <c r="C41" s="50"/>
      <c r="D41" s="50"/>
      <c r="E41" s="50"/>
      <c r="F41" s="50"/>
      <c r="G41" s="50"/>
      <c r="H41" s="50"/>
      <c r="I41" s="50"/>
      <c r="J41" s="51"/>
    </row>
    <row r="42" spans="1:11" ht="51" customHeight="1" x14ac:dyDescent="0.25">
      <c r="A42" s="28" t="s">
        <v>60</v>
      </c>
      <c r="B42" s="37" t="s">
        <v>80</v>
      </c>
      <c r="C42" s="50"/>
      <c r="D42" s="50"/>
      <c r="E42" s="50"/>
      <c r="F42" s="50"/>
      <c r="G42" s="50"/>
      <c r="H42" s="50"/>
      <c r="I42" s="50"/>
      <c r="J42" s="51"/>
    </row>
    <row r="43" spans="1:11" ht="15" customHeight="1" x14ac:dyDescent="0.25">
      <c r="A43" s="28"/>
      <c r="B43" s="30"/>
      <c r="C43" s="30"/>
      <c r="D43" s="30"/>
      <c r="E43" s="30"/>
      <c r="F43" s="30"/>
      <c r="G43" s="30"/>
      <c r="H43" s="30"/>
      <c r="I43" s="30"/>
      <c r="J43" s="31"/>
    </row>
    <row r="44" spans="1:11" ht="15" customHeight="1" x14ac:dyDescent="0.25">
      <c r="A44" s="28" t="s">
        <v>57</v>
      </c>
      <c r="B44" s="55" t="s">
        <v>53</v>
      </c>
      <c r="C44" s="55"/>
      <c r="D44" s="55"/>
      <c r="E44" s="55"/>
      <c r="F44" s="55"/>
      <c r="G44" s="55"/>
      <c r="H44" s="55"/>
      <c r="I44" s="55"/>
      <c r="J44" s="56"/>
    </row>
    <row r="45" spans="1:11" ht="48" customHeight="1" x14ac:dyDescent="0.25">
      <c r="A45" s="28" t="s">
        <v>58</v>
      </c>
      <c r="B45" s="55" t="s">
        <v>68</v>
      </c>
      <c r="C45" s="55"/>
      <c r="D45" s="55"/>
      <c r="E45" s="55"/>
      <c r="F45" s="55"/>
      <c r="G45" s="55"/>
      <c r="H45" s="55"/>
      <c r="I45" s="55"/>
      <c r="J45" s="56"/>
    </row>
    <row r="46" spans="1:11" ht="186" customHeight="1" x14ac:dyDescent="0.25">
      <c r="A46" s="28" t="s">
        <v>59</v>
      </c>
      <c r="B46" s="50" t="s">
        <v>81</v>
      </c>
      <c r="C46" s="50"/>
      <c r="D46" s="50"/>
      <c r="E46" s="50"/>
      <c r="F46" s="50"/>
      <c r="G46" s="50"/>
      <c r="H46" s="50"/>
      <c r="I46" s="50"/>
      <c r="J46" s="51"/>
    </row>
    <row r="47" spans="1:11" ht="158.25" customHeight="1" x14ac:dyDescent="0.25">
      <c r="A47" s="28" t="s">
        <v>60</v>
      </c>
      <c r="B47" s="37" t="s">
        <v>82</v>
      </c>
      <c r="C47" s="38"/>
      <c r="D47" s="38"/>
      <c r="E47" s="38"/>
      <c r="F47" s="38"/>
      <c r="G47" s="38"/>
      <c r="H47" s="38"/>
      <c r="I47" s="38"/>
      <c r="J47" s="39"/>
      <c r="K47" s="2"/>
    </row>
    <row r="48" spans="1:11" ht="27.75" customHeight="1" x14ac:dyDescent="0.25">
      <c r="A48" s="40" t="s">
        <v>61</v>
      </c>
      <c r="B48" s="41"/>
      <c r="C48" s="41"/>
      <c r="D48" s="41"/>
      <c r="E48" s="41"/>
      <c r="F48" s="41"/>
      <c r="G48" s="41"/>
      <c r="H48" s="41"/>
      <c r="I48" s="41"/>
      <c r="J48" s="42"/>
    </row>
    <row r="49" spans="1:10" ht="21.75" customHeight="1" x14ac:dyDescent="0.25">
      <c r="A49" s="43" t="s">
        <v>69</v>
      </c>
      <c r="B49" s="44"/>
      <c r="C49" s="44"/>
      <c r="D49" s="44"/>
      <c r="E49" s="44"/>
      <c r="F49" s="44"/>
      <c r="G49" s="44"/>
      <c r="H49" s="44"/>
      <c r="I49" s="44"/>
      <c r="J49" s="45"/>
    </row>
    <row r="50" spans="1:10" ht="81.75" customHeight="1" x14ac:dyDescent="0.25">
      <c r="A50" s="46" t="s">
        <v>70</v>
      </c>
      <c r="B50" s="47"/>
      <c r="C50" s="47"/>
      <c r="D50" s="47"/>
      <c r="E50" s="47"/>
      <c r="F50" s="47"/>
      <c r="G50" s="47"/>
      <c r="H50" s="47"/>
      <c r="I50" s="47"/>
      <c r="J50" s="48"/>
    </row>
    <row r="51" spans="1:10" x14ac:dyDescent="0.25">
      <c r="A51" s="29"/>
      <c r="B51" s="29"/>
      <c r="C51" s="29"/>
      <c r="D51" s="29"/>
      <c r="E51" s="29"/>
      <c r="F51" s="29"/>
      <c r="G51" s="29"/>
      <c r="H51" s="29"/>
      <c r="I51" s="29"/>
      <c r="J51" s="29"/>
    </row>
    <row r="52" spans="1:10" ht="15" customHeight="1" x14ac:dyDescent="0.25">
      <c r="A52" s="49" t="s">
        <v>62</v>
      </c>
      <c r="B52" s="49"/>
      <c r="C52" s="49"/>
      <c r="D52" s="49"/>
      <c r="E52" s="49"/>
      <c r="F52" s="49"/>
      <c r="G52" s="49"/>
      <c r="H52" s="49"/>
      <c r="I52" s="49"/>
      <c r="J52" s="49"/>
    </row>
    <row r="54" spans="1:10" x14ac:dyDescent="0.25">
      <c r="A54"/>
      <c r="B54"/>
      <c r="C54"/>
      <c r="D54"/>
      <c r="E54"/>
      <c r="F54"/>
      <c r="G54"/>
      <c r="H54"/>
      <c r="I54"/>
      <c r="J54"/>
    </row>
    <row r="55" spans="1:10" x14ac:dyDescent="0.25">
      <c r="A55" s="100" t="s">
        <v>71</v>
      </c>
      <c r="B55" s="100"/>
      <c r="C55" s="100"/>
      <c r="D55"/>
      <c r="E55" s="100" t="s">
        <v>72</v>
      </c>
      <c r="F55" s="100"/>
      <c r="G55" s="100"/>
      <c r="H55" s="100"/>
      <c r="I55"/>
      <c r="J55"/>
    </row>
    <row r="56" spans="1:10" x14ac:dyDescent="0.25">
      <c r="E56"/>
    </row>
    <row r="57" spans="1:10" x14ac:dyDescent="0.25">
      <c r="A57" s="101"/>
      <c r="B57" s="101"/>
      <c r="C57" s="101"/>
      <c r="E57" s="94"/>
      <c r="F57" s="94"/>
      <c r="G57" s="94"/>
      <c r="H57" s="94"/>
    </row>
    <row r="58" spans="1:10" x14ac:dyDescent="0.25">
      <c r="A58" s="102" t="s">
        <v>73</v>
      </c>
      <c r="B58" s="102"/>
      <c r="C58" s="102"/>
      <c r="E58" s="102" t="s">
        <v>74</v>
      </c>
      <c r="F58" s="102"/>
      <c r="G58" s="102"/>
      <c r="H58" s="102"/>
    </row>
    <row r="59" spans="1:10" x14ac:dyDescent="0.25">
      <c r="A59" s="99" t="s">
        <v>75</v>
      </c>
      <c r="B59" s="99"/>
      <c r="C59" s="99"/>
      <c r="E59" s="99" t="s">
        <v>76</v>
      </c>
      <c r="F59" s="99"/>
      <c r="G59" s="99"/>
      <c r="H59" s="99"/>
    </row>
  </sheetData>
  <mergeCells count="64">
    <mergeCell ref="A59:C59"/>
    <mergeCell ref="E59:H59"/>
    <mergeCell ref="A55:C55"/>
    <mergeCell ref="E55:H55"/>
    <mergeCell ref="A57:C57"/>
    <mergeCell ref="E57:H57"/>
    <mergeCell ref="A58:C58"/>
    <mergeCell ref="E58:H5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6:J46"/>
    <mergeCell ref="A33:J33"/>
    <mergeCell ref="B34:J34"/>
    <mergeCell ref="B35:J35"/>
    <mergeCell ref="B36:J36"/>
    <mergeCell ref="B37:J37"/>
    <mergeCell ref="B39:J39"/>
    <mergeCell ref="B40:J40"/>
    <mergeCell ref="B41:J41"/>
    <mergeCell ref="B42:J42"/>
    <mergeCell ref="B44:J44"/>
    <mergeCell ref="B45:J45"/>
    <mergeCell ref="B47:J47"/>
    <mergeCell ref="A48:J48"/>
    <mergeCell ref="A49:J49"/>
    <mergeCell ref="A50:J50"/>
    <mergeCell ref="A52:J52"/>
  </mergeCells>
  <dataValidations count="16">
    <dataValidation allowBlank="1" showInputMessage="1" showErrorMessage="1" prompt="Nombre de cada producto" sqref="A28:A31"/>
    <dataValidation allowBlank="1" showInputMessage="1" showErrorMessage="1" prompt="Nombre del indicador" sqref="B28:B31"/>
    <dataValidation allowBlank="1" showInputMessage="1" showErrorMessage="1" prompt="Meta alcanzada en el trimestre" sqref="G28:G31"/>
    <dataValidation allowBlank="1" showInputMessage="1" showErrorMessage="1" prompt="Monto ejecutado en el trimestre" sqref="H28"/>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9:J39 B43:J44"/>
    <dataValidation allowBlank="1" showInputMessage="1" showErrorMessage="1" prompt="¿En qué consiste el producto? su objetivo" sqref="B45:J45 B35:J35 B40:J40"/>
    <dataValidation allowBlank="1" showInputMessage="1" showErrorMessage="1" prompt="1. Describir lo plasmado en el presupuesto_x000a_2. Describir lo alcanzado en términos financieros y de producción " sqref="B41:J41 B36:J36 B46:J46"/>
    <dataValidation allowBlank="1" showInputMessage="1" showErrorMessage="1" prompt="De existir desvío, explicar razones." sqref="B42:J42 B47:J47"/>
    <dataValidation allowBlank="1" showInputMessage="1" showErrorMessage="1" prompt="Oportunidades de mejora identificadas" sqref="A50:J51"/>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Meta anual del indicador" sqref="E28 C28:C31 D29"/>
    <dataValidation allowBlank="1" showInputMessage="1" showErrorMessage="1" prompt="Monto presupuestado para el producto" sqref="D28 F28:F31 H29 E29:E31 D30:D31"/>
  </dataValidations>
  <printOptions horizontalCentered="1"/>
  <pageMargins left="0.31496062992125984" right="0.31496062992125984" top="0.55118110236220474" bottom="0.55118110236220474" header="0.31496062992125984" footer="0.31496062992125984"/>
  <pageSetup scale="6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SEMESTRE 1 2023</vt:lpstr>
      <vt:lpstr>'SEMESTRE 1 2023'!Área_de_impresión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Herrera</dc:creator>
  <cp:lastModifiedBy>Eduardo Fulcar</cp:lastModifiedBy>
  <cp:lastPrinted>2023-07-18T11:50:10Z</cp:lastPrinted>
  <dcterms:created xsi:type="dcterms:W3CDTF">2022-06-24T15:40:47Z</dcterms:created>
  <dcterms:modified xsi:type="dcterms:W3CDTF">2023-07-18T11:50:46Z</dcterms:modified>
</cp:coreProperties>
</file>