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135" windowWidth="14115" windowHeight="7755"/>
  </bookViews>
  <sheets>
    <sheet name="P2 Presupuesto Aprobado-Ejec " sheetId="1" r:id="rId1"/>
  </sheets>
  <calcPr calcId="145621"/>
</workbook>
</file>

<file path=xl/calcChain.xml><?xml version="1.0" encoding="utf-8"?>
<calcChain xmlns="http://schemas.openxmlformats.org/spreadsheetml/2006/main">
  <c r="Q84" i="1" l="1"/>
  <c r="P83" i="1"/>
  <c r="O83" i="1"/>
  <c r="N83" i="1"/>
  <c r="M83" i="1"/>
  <c r="L83" i="1"/>
  <c r="K83" i="1"/>
  <c r="J83" i="1"/>
  <c r="I83" i="1"/>
  <c r="H83" i="1"/>
  <c r="G83" i="1"/>
  <c r="F83" i="1"/>
  <c r="E83" i="1"/>
  <c r="Q83" i="1" s="1"/>
  <c r="D83" i="1"/>
  <c r="C83" i="1"/>
  <c r="Q82" i="1"/>
  <c r="Q81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Q80" i="1" s="1"/>
  <c r="C80" i="1"/>
  <c r="Q79" i="1"/>
  <c r="Q78" i="1"/>
  <c r="P77" i="1"/>
  <c r="O77" i="1"/>
  <c r="O76" i="1" s="1"/>
  <c r="N77" i="1"/>
  <c r="M77" i="1"/>
  <c r="M76" i="1" s="1"/>
  <c r="L77" i="1"/>
  <c r="K77" i="1"/>
  <c r="K76" i="1" s="1"/>
  <c r="J77" i="1"/>
  <c r="I77" i="1"/>
  <c r="I76" i="1" s="1"/>
  <c r="H77" i="1"/>
  <c r="G77" i="1"/>
  <c r="G76" i="1" s="1"/>
  <c r="F77" i="1"/>
  <c r="E77" i="1"/>
  <c r="E76" i="1" s="1"/>
  <c r="D77" i="1"/>
  <c r="C77" i="1"/>
  <c r="C76" i="1" s="1"/>
  <c r="P76" i="1"/>
  <c r="N76" i="1"/>
  <c r="L76" i="1"/>
  <c r="J76" i="1"/>
  <c r="H76" i="1"/>
  <c r="F76" i="1"/>
  <c r="D76" i="1"/>
  <c r="Q75" i="1"/>
  <c r="Q74" i="1"/>
  <c r="Q73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Q72" i="1" s="1"/>
  <c r="C72" i="1"/>
  <c r="Q71" i="1"/>
  <c r="Q70" i="1"/>
  <c r="P69" i="1"/>
  <c r="O69" i="1"/>
  <c r="N69" i="1"/>
  <c r="M69" i="1"/>
  <c r="L69" i="1"/>
  <c r="K69" i="1"/>
  <c r="J69" i="1"/>
  <c r="I69" i="1"/>
  <c r="H69" i="1"/>
  <c r="G69" i="1"/>
  <c r="F69" i="1"/>
  <c r="E69" i="1"/>
  <c r="Q69" i="1" s="1"/>
  <c r="D69" i="1"/>
  <c r="C69" i="1"/>
  <c r="Q68" i="1"/>
  <c r="Q67" i="1"/>
  <c r="Q66" i="1"/>
  <c r="Q65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Q64" i="1" s="1"/>
  <c r="C64" i="1"/>
  <c r="Q63" i="1"/>
  <c r="Q62" i="1"/>
  <c r="Q61" i="1"/>
  <c r="Q60" i="1"/>
  <c r="Q59" i="1"/>
  <c r="Q58" i="1"/>
  <c r="Q57" i="1"/>
  <c r="Q56" i="1"/>
  <c r="Q55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Q54" i="1" s="1"/>
  <c r="C54" i="1"/>
  <c r="Q53" i="1"/>
  <c r="Q52" i="1"/>
  <c r="Q51" i="1"/>
  <c r="Q50" i="1"/>
  <c r="Q49" i="1"/>
  <c r="Q48" i="1"/>
  <c r="P47" i="1"/>
  <c r="O47" i="1"/>
  <c r="N47" i="1"/>
  <c r="M47" i="1"/>
  <c r="L47" i="1"/>
  <c r="K47" i="1"/>
  <c r="J47" i="1"/>
  <c r="I47" i="1"/>
  <c r="H47" i="1"/>
  <c r="G47" i="1"/>
  <c r="F47" i="1"/>
  <c r="E47" i="1"/>
  <c r="Q47" i="1" s="1"/>
  <c r="D47" i="1"/>
  <c r="C47" i="1"/>
  <c r="Q46" i="1"/>
  <c r="Q45" i="1"/>
  <c r="Q44" i="1"/>
  <c r="Q43" i="1"/>
  <c r="Q42" i="1"/>
  <c r="Q41" i="1"/>
  <c r="Q40" i="1"/>
  <c r="Q39" i="1"/>
  <c r="Q38" i="1"/>
  <c r="C38" i="1"/>
  <c r="Q37" i="1"/>
  <c r="Q36" i="1"/>
  <c r="Q35" i="1"/>
  <c r="Q34" i="1"/>
  <c r="Q33" i="1"/>
  <c r="Q32" i="1"/>
  <c r="Q31" i="1"/>
  <c r="Q30" i="1"/>
  <c r="Q29" i="1"/>
  <c r="P28" i="1"/>
  <c r="O28" i="1"/>
  <c r="N28" i="1"/>
  <c r="M28" i="1"/>
  <c r="L28" i="1"/>
  <c r="K28" i="1"/>
  <c r="J28" i="1"/>
  <c r="I28" i="1"/>
  <c r="H28" i="1"/>
  <c r="G28" i="1"/>
  <c r="F28" i="1"/>
  <c r="E28" i="1"/>
  <c r="Q28" i="1" s="1"/>
  <c r="D28" i="1"/>
  <c r="C28" i="1"/>
  <c r="Q27" i="1"/>
  <c r="Q26" i="1"/>
  <c r="Q25" i="1"/>
  <c r="Q24" i="1"/>
  <c r="Q23" i="1"/>
  <c r="Q22" i="1"/>
  <c r="Q21" i="1"/>
  <c r="Q20" i="1"/>
  <c r="Q19" i="1"/>
  <c r="P18" i="1"/>
  <c r="O18" i="1"/>
  <c r="N18" i="1"/>
  <c r="M18" i="1"/>
  <c r="L18" i="1"/>
  <c r="K18" i="1"/>
  <c r="J18" i="1"/>
  <c r="I18" i="1"/>
  <c r="H18" i="1"/>
  <c r="G18" i="1"/>
  <c r="F18" i="1"/>
  <c r="E18" i="1"/>
  <c r="Q18" i="1" s="1"/>
  <c r="D18" i="1"/>
  <c r="C18" i="1"/>
  <c r="Q17" i="1"/>
  <c r="Q16" i="1"/>
  <c r="Q15" i="1"/>
  <c r="Q14" i="1"/>
  <c r="Q13" i="1"/>
  <c r="P12" i="1"/>
  <c r="O12" i="1"/>
  <c r="O11" i="1" s="1"/>
  <c r="O85" i="1" s="1"/>
  <c r="N12" i="1"/>
  <c r="M12" i="1"/>
  <c r="M11" i="1" s="1"/>
  <c r="M85" i="1" s="1"/>
  <c r="L12" i="1"/>
  <c r="K12" i="1"/>
  <c r="K11" i="1" s="1"/>
  <c r="K85" i="1" s="1"/>
  <c r="J12" i="1"/>
  <c r="I12" i="1"/>
  <c r="I11" i="1" s="1"/>
  <c r="I85" i="1" s="1"/>
  <c r="H12" i="1"/>
  <c r="G12" i="1"/>
  <c r="G11" i="1" s="1"/>
  <c r="G85" i="1" s="1"/>
  <c r="F12" i="1"/>
  <c r="E12" i="1"/>
  <c r="E11" i="1" s="1"/>
  <c r="E85" i="1" s="1"/>
  <c r="D12" i="1"/>
  <c r="C12" i="1"/>
  <c r="C11" i="1" s="1"/>
  <c r="C85" i="1" s="1"/>
  <c r="P11" i="1"/>
  <c r="P85" i="1" s="1"/>
  <c r="N11" i="1"/>
  <c r="N85" i="1" s="1"/>
  <c r="L11" i="1"/>
  <c r="L85" i="1" s="1"/>
  <c r="J11" i="1"/>
  <c r="J85" i="1" s="1"/>
  <c r="H11" i="1"/>
  <c r="H85" i="1" s="1"/>
  <c r="F11" i="1"/>
  <c r="F85" i="1" s="1"/>
  <c r="D11" i="1"/>
  <c r="D85" i="1" s="1"/>
  <c r="Q85" i="1" l="1"/>
  <c r="Q76" i="1"/>
  <c r="Q12" i="1"/>
  <c r="Q77" i="1"/>
  <c r="Q11" i="1"/>
</calcChain>
</file>

<file path=xl/sharedStrings.xml><?xml version="1.0" encoding="utf-8"?>
<sst xmlns="http://schemas.openxmlformats.org/spreadsheetml/2006/main" count="97" uniqueCount="97">
  <si>
    <t>Ministerio de Agricultura</t>
  </si>
  <si>
    <t>INSTITUTO DOMINICANO DE INVESTIGACIONES AGROPECUARIAS Y FORESTALES</t>
  </si>
  <si>
    <t xml:space="preserve">Ejecución de Gasto y Aplicaciones financieras </t>
  </si>
  <si>
    <t>En RD$</t>
  </si>
  <si>
    <t>Nota: Estos datos han sido suministrados a traves del SIGEF.</t>
  </si>
  <si>
    <t>DETALLE</t>
  </si>
  <si>
    <t>Presupuesto Aprobado</t>
  </si>
  <si>
    <t>Presupuesto Modificado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</si>
  <si>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</si>
  <si>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</si>
  <si>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</si>
  <si>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</si>
  <si>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</si>
  <si>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</si>
  <si>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</si>
  <si>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</si>
  <si>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</si>
  <si>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</si>
  <si>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</si>
  <si>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</si>
  <si>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</si>
  <si>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>Total Disponible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</si>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</sst>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.0_);_(* \(#,##0.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rgb="FF000000"/>
      <name val="Calibri"/>
      <family val="2"/>
      <scheme val="minor"/>
    </font>
    <font>
      <sz val="22"/>
      <color rgb="FF000000"/>
      <name val="Calibri"/>
      <family val="2"/>
      <scheme val="minor"/>
    </font>
    <font>
      <b/>
      <sz val="18"/>
      <color rgb="FF000000"/>
      <name val="Calibri"/>
      <family val="2"/>
      <scheme val="minor"/>
    </font>
    <font>
      <sz val="18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rgb="FF00000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4" fillId="0" borderId="1" xfId="0" applyFont="1" applyBorder="1" applyAlignment="1">
      <alignment horizontal="center" vertical="center" wrapText="1" readingOrder="1"/>
    </xf>
    <xf numFmtId="0" fontId="5" fillId="0" borderId="0" xfId="0" applyFont="1" applyBorder="1" applyAlignment="1">
      <alignment horizontal="center" vertical="center" wrapText="1" readingOrder="1"/>
    </xf>
    <xf numFmtId="0" fontId="6" fillId="0" borderId="1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top" wrapText="1" readingOrder="1"/>
    </xf>
    <xf numFmtId="0" fontId="9" fillId="0" borderId="0" xfId="0" applyFont="1" applyBorder="1" applyAlignment="1">
      <alignment horizontal="center" vertical="top" wrapText="1" readingOrder="1"/>
    </xf>
    <xf numFmtId="0" fontId="8" fillId="0" borderId="0" xfId="0" applyFont="1"/>
    <xf numFmtId="4" fontId="8" fillId="0" borderId="0" xfId="0" applyNumberFormat="1" applyFont="1"/>
    <xf numFmtId="0" fontId="10" fillId="2" borderId="2" xfId="0" applyFont="1" applyFill="1" applyBorder="1" applyAlignment="1">
      <alignment horizontal="left" vertical="center"/>
    </xf>
    <xf numFmtId="4" fontId="10" fillId="2" borderId="2" xfId="1" applyNumberFormat="1" applyFont="1" applyFill="1" applyBorder="1" applyAlignment="1">
      <alignment horizontal="center" vertical="center" wrapText="1"/>
    </xf>
    <xf numFmtId="4" fontId="10" fillId="3" borderId="3" xfId="0" applyNumberFormat="1" applyFont="1" applyFill="1" applyBorder="1" applyAlignment="1">
      <alignment horizontal="center" vertical="center"/>
    </xf>
    <xf numFmtId="4" fontId="10" fillId="3" borderId="4" xfId="0" applyNumberFormat="1" applyFont="1" applyFill="1" applyBorder="1" applyAlignment="1">
      <alignment horizontal="center" vertical="center"/>
    </xf>
    <xf numFmtId="4" fontId="10" fillId="3" borderId="5" xfId="0" applyNumberFormat="1" applyFont="1" applyFill="1" applyBorder="1" applyAlignment="1">
      <alignment horizontal="center" vertical="center"/>
    </xf>
    <xf numFmtId="4" fontId="10" fillId="2" borderId="6" xfId="1" applyNumberFormat="1" applyFont="1" applyFill="1" applyBorder="1" applyAlignment="1">
      <alignment horizontal="center" vertical="center" wrapText="1"/>
    </xf>
    <xf numFmtId="4" fontId="10" fillId="3" borderId="2" xfId="0" applyNumberFormat="1" applyFont="1" applyFill="1" applyBorder="1" applyAlignment="1">
      <alignment horizontal="center"/>
    </xf>
    <xf numFmtId="4" fontId="10" fillId="3" borderId="7" xfId="0" applyNumberFormat="1" applyFont="1" applyFill="1" applyBorder="1" applyAlignment="1">
      <alignment horizontal="center"/>
    </xf>
    <xf numFmtId="0" fontId="11" fillId="0" borderId="8" xfId="0" applyFont="1" applyBorder="1" applyAlignment="1">
      <alignment horizontal="left"/>
    </xf>
    <xf numFmtId="4" fontId="3" fillId="0" borderId="8" xfId="0" applyNumberFormat="1" applyFont="1" applyBorder="1"/>
    <xf numFmtId="4" fontId="11" fillId="0" borderId="8" xfId="0" applyNumberFormat="1" applyFont="1" applyBorder="1"/>
    <xf numFmtId="0" fontId="11" fillId="0" borderId="0" xfId="0" applyFont="1" applyAlignment="1">
      <alignment horizontal="left" indent="1"/>
    </xf>
    <xf numFmtId="4" fontId="3" fillId="0" borderId="0" xfId="0" applyNumberFormat="1" applyFont="1"/>
    <xf numFmtId="4" fontId="11" fillId="0" borderId="0" xfId="0" applyNumberFormat="1" applyFont="1"/>
    <xf numFmtId="0" fontId="3" fillId="0" borderId="0" xfId="0" applyFont="1"/>
    <xf numFmtId="0" fontId="8" fillId="0" borderId="0" xfId="0" applyFont="1" applyAlignment="1">
      <alignment horizontal="left" indent="2"/>
    </xf>
    <xf numFmtId="4" fontId="0" fillId="0" borderId="0" xfId="0" applyNumberFormat="1"/>
    <xf numFmtId="0" fontId="0" fillId="0" borderId="9" xfId="0" applyBorder="1"/>
    <xf numFmtId="164" fontId="11" fillId="0" borderId="0" xfId="0" applyNumberFormat="1" applyFont="1"/>
    <xf numFmtId="164" fontId="3" fillId="0" borderId="0" xfId="0" applyNumberFormat="1" applyFont="1"/>
    <xf numFmtId="164" fontId="11" fillId="0" borderId="8" xfId="0" applyNumberFormat="1" applyFont="1" applyBorder="1"/>
    <xf numFmtId="0" fontId="10" fillId="2" borderId="10" xfId="0" applyFont="1" applyFill="1" applyBorder="1" applyAlignment="1">
      <alignment vertical="center"/>
    </xf>
    <xf numFmtId="4" fontId="2" fillId="2" borderId="10" xfId="0" applyNumberFormat="1" applyFont="1" applyFill="1" applyBorder="1"/>
    <xf numFmtId="4" fontId="10" fillId="2" borderId="10" xfId="0" applyNumberFormat="1" applyFont="1" applyFill="1" applyBorder="1"/>
    <xf numFmtId="164" fontId="10" fillId="2" borderId="10" xfId="0" applyNumberFormat="1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tif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118381</xdr:colOff>
      <xdr:row>2</xdr:row>
      <xdr:rowOff>34759</xdr:rowOff>
    </xdr:from>
    <xdr:to>
      <xdr:col>1</xdr:col>
      <xdr:colOff>2571750</xdr:colOff>
      <xdr:row>6</xdr:row>
      <xdr:rowOff>198664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381" y="415759"/>
          <a:ext cx="2453369" cy="1358612"/>
        </a:xfrm>
        <a:prstGeom prst="rect">
          <a:avLst/>
        </a:prstGeom>
      </xdr:spPr>
    </xdr:pic>
    <xdr:clientData/>
  </xdr:twoCellAnchor>
  <xdr:twoCellAnchor editAs="oneCell">
    <xdr:from>
      <xdr:col>15</xdr:col>
      <xdr:colOff>225616</xdr:colOff>
      <xdr:row>2</xdr:row>
      <xdr:rowOff>172811</xdr:rowOff>
    </xdr:from>
    <xdr:to>
      <xdr:col>16</xdr:col>
      <xdr:colOff>564711</xdr:colOff>
      <xdr:row>6</xdr:row>
      <xdr:rowOff>95250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552341" y="553811"/>
          <a:ext cx="1539245" cy="1117146"/>
        </a:xfrm>
        <a:prstGeom prst="rect">
          <a:avLst/>
        </a:prstGeom>
      </xdr:spPr>
    </xdr:pic>
    <xdr:clientData/>
  </xdr:twoCellAnchor>
  <xdr:twoCellAnchor>
    <xdr:from>
      <xdr:col>1</xdr:col>
      <xdr:colOff>1085850</xdr:colOff>
      <xdr:row>91</xdr:row>
      <xdr:rowOff>76199</xdr:rowOff>
    </xdr:from>
    <xdr:to>
      <xdr:col>1</xdr:col>
      <xdr:colOff>5175250</xdr:colOff>
      <xdr:row>101</xdr:row>
      <xdr:rowOff>142874</xdr:rowOff>
    </xdr:to>
    <xdr:sp macro="" textlink="">
      <xdr:nvSpPr>
        <xdr:cNvPr id="4" name="3 CuadroTexto"/>
        <xdr:cNvSpPr txBox="1"/>
      </xdr:nvSpPr>
      <xdr:spPr>
        <a:xfrm>
          <a:off x="1847850" y="21659849"/>
          <a:ext cx="4089400" cy="197167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US" sz="1800"/>
        </a:p>
        <a:p>
          <a:pPr algn="ctr"/>
          <a:r>
            <a:rPr lang="es-US" sz="1800"/>
            <a:t>__________________________________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US" sz="18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Preparado por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US" sz="18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Lic. Flavia Perez Gutierrez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US" sz="18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Enc. Division de Presupuesto</a:t>
          </a:r>
          <a:endParaRPr lang="es-US" sz="1800" b="1"/>
        </a:p>
      </xdr:txBody>
    </xdr:sp>
    <xdr:clientData/>
  </xdr:twoCellAnchor>
  <xdr:twoCellAnchor>
    <xdr:from>
      <xdr:col>4</xdr:col>
      <xdr:colOff>190500</xdr:colOff>
      <xdr:row>99</xdr:row>
      <xdr:rowOff>127000</xdr:rowOff>
    </xdr:from>
    <xdr:to>
      <xdr:col>8</xdr:col>
      <xdr:colOff>481012</xdr:colOff>
      <xdr:row>108</xdr:row>
      <xdr:rowOff>50007</xdr:rowOff>
    </xdr:to>
    <xdr:sp macro="" textlink="">
      <xdr:nvSpPr>
        <xdr:cNvPr id="5" name="4 CuadroTexto"/>
        <xdr:cNvSpPr txBox="1"/>
      </xdr:nvSpPr>
      <xdr:spPr>
        <a:xfrm>
          <a:off x="10258425" y="23234650"/>
          <a:ext cx="5129212" cy="1637507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US" sz="1100"/>
        </a:p>
        <a:p>
          <a:pPr algn="ctr"/>
          <a:r>
            <a:rPr lang="es-US" sz="1800"/>
            <a:t>____________________________________</a:t>
          </a:r>
        </a:p>
        <a:p>
          <a:pPr algn="ctr"/>
          <a:r>
            <a:rPr lang="es-US" sz="1800" b="1" baseline="0"/>
            <a:t>Autorizado por</a:t>
          </a:r>
        </a:p>
        <a:p>
          <a:pPr algn="ctr"/>
          <a:r>
            <a:rPr lang="es-US" sz="1800" b="1" baseline="0"/>
            <a:t>Eladio Arnaud  Santana Ph.D.</a:t>
          </a:r>
        </a:p>
        <a:p>
          <a:pPr algn="ctr"/>
          <a:r>
            <a:rPr lang="es-US" sz="1800" b="1" baseline="0"/>
            <a:t>  Director Ejecutivo</a:t>
          </a:r>
          <a:endParaRPr lang="es-US" sz="1800" b="1"/>
        </a:p>
      </xdr:txBody>
    </xdr:sp>
    <xdr:clientData/>
  </xdr:twoCellAnchor>
  <xdr:twoCellAnchor>
    <xdr:from>
      <xdr:col>11</xdr:col>
      <xdr:colOff>726282</xdr:colOff>
      <xdr:row>91</xdr:row>
      <xdr:rowOff>138112</xdr:rowOff>
    </xdr:from>
    <xdr:to>
      <xdr:col>16</xdr:col>
      <xdr:colOff>97632</xdr:colOff>
      <xdr:row>100</xdr:row>
      <xdr:rowOff>95250</xdr:rowOff>
    </xdr:to>
    <xdr:sp macro="" textlink="">
      <xdr:nvSpPr>
        <xdr:cNvPr id="6" name="5 CuadroTexto"/>
        <xdr:cNvSpPr txBox="1"/>
      </xdr:nvSpPr>
      <xdr:spPr>
        <a:xfrm>
          <a:off x="19261932" y="21721762"/>
          <a:ext cx="5362575" cy="1671638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US" sz="1800"/>
        </a:p>
        <a:p>
          <a:pPr algn="ctr"/>
          <a:r>
            <a:rPr lang="es-US" sz="1800"/>
            <a:t>____________________________________</a:t>
          </a:r>
        </a:p>
        <a:p>
          <a:pPr algn="ctr"/>
          <a:r>
            <a:rPr lang="es-US" sz="1800" b="1" baseline="0"/>
            <a:t>Revisado por </a:t>
          </a:r>
        </a:p>
        <a:p>
          <a:pPr algn="ctr"/>
          <a:r>
            <a:rPr lang="es-US" sz="1800" b="1" baseline="0"/>
            <a:t>Lic. Maria Colombia Vargas</a:t>
          </a:r>
        </a:p>
        <a:p>
          <a:pPr algn="ctr"/>
          <a:r>
            <a:rPr lang="es-US" sz="1800" b="1" baseline="0"/>
            <a:t>  Directora Administrativa y Financiera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M85"/>
  <sheetViews>
    <sheetView showGridLines="0" tabSelected="1" view="pageBreakPreview" zoomScale="70" zoomScaleNormal="70" zoomScaleSheetLayoutView="70" workbookViewId="0">
      <selection activeCell="N24" sqref="N24"/>
    </sheetView>
  </sheetViews>
  <sheetFormatPr baseColWidth="10" defaultColWidth="11.42578125" defaultRowHeight="15" x14ac:dyDescent="0.25"/>
  <cols>
    <col min="2" max="2" width="99.5703125" customWidth="1"/>
    <col min="3" max="4" width="20" style="27" customWidth="1"/>
    <col min="5" max="13" width="18.140625" style="27" customWidth="1"/>
    <col min="14" max="14" width="17.5703125" style="27" customWidth="1"/>
    <col min="15" max="16" width="18" style="27" customWidth="1"/>
    <col min="17" max="17" width="20.85546875" style="27" customWidth="1"/>
  </cols>
  <sheetData>
    <row r="3" spans="2:18" ht="28.5" customHeight="1" x14ac:dyDescent="0.25">
      <c r="B3" s="1" t="s">
        <v>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2:18" ht="21" customHeight="1" x14ac:dyDescent="0.25">
      <c r="B4" s="3" t="s">
        <v>1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</row>
    <row r="5" spans="2:18" ht="18.75" x14ac:dyDescent="0.25">
      <c r="B5" s="5">
        <v>2025</v>
      </c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</row>
    <row r="6" spans="2:18" ht="25.5" customHeight="1" x14ac:dyDescent="0.25">
      <c r="B6" s="7" t="s">
        <v>2</v>
      </c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2:18" ht="23.25" customHeight="1" x14ac:dyDescent="0.25">
      <c r="B7" s="8" t="s">
        <v>3</v>
      </c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</row>
    <row r="8" spans="2:18" ht="18.75" x14ac:dyDescent="0.3">
      <c r="B8" s="9" t="s">
        <v>4</v>
      </c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</row>
    <row r="9" spans="2:18" ht="25.5" customHeight="1" x14ac:dyDescent="0.25">
      <c r="B9" s="11" t="s">
        <v>5</v>
      </c>
      <c r="C9" s="12" t="s">
        <v>6</v>
      </c>
      <c r="D9" s="12" t="s">
        <v>7</v>
      </c>
      <c r="E9" s="13" t="s">
        <v>8</v>
      </c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5"/>
    </row>
    <row r="10" spans="2:18" ht="18.75" x14ac:dyDescent="0.3">
      <c r="B10" s="11"/>
      <c r="C10" s="16"/>
      <c r="D10" s="16"/>
      <c r="E10" s="17" t="s">
        <v>9</v>
      </c>
      <c r="F10" s="17" t="s">
        <v>10</v>
      </c>
      <c r="G10" s="17" t="s">
        <v>11</v>
      </c>
      <c r="H10" s="17" t="s">
        <v>12</v>
      </c>
      <c r="I10" s="18" t="s">
        <v>13</v>
      </c>
      <c r="J10" s="17" t="s">
        <v>14</v>
      </c>
      <c r="K10" s="18" t="s">
        <v>15</v>
      </c>
      <c r="L10" s="17" t="s">
        <v>16</v>
      </c>
      <c r="M10" s="17" t="s">
        <v>17</v>
      </c>
      <c r="N10" s="17" t="s">
        <v>18</v>
      </c>
      <c r="O10" s="17" t="s">
        <v>19</v>
      </c>
      <c r="P10" s="18" t="s">
        <v>20</v>
      </c>
      <c r="Q10" s="17" t="s">
        <v>21</v>
      </c>
    </row>
    <row r="11" spans="2:18" ht="18.75" x14ac:dyDescent="0.3">
      <c r="B11" s="19" t="s">
        <v>22</v>
      </c>
      <c r="C11" s="20">
        <f>C12+C18+C28+C38+C47+C54+C64+C69+C72</f>
        <v>331967148</v>
      </c>
      <c r="D11" s="20">
        <f>D12+D18+D28+D38+D47+D54+D64+D69+D72</f>
        <v>352780057.34000003</v>
      </c>
      <c r="E11" s="21">
        <f t="shared" ref="E11:P11" si="0">E12+E18+E28+E38+E47+E54+E64+E69+E72</f>
        <v>19783124.780000001</v>
      </c>
      <c r="F11" s="21">
        <f t="shared" si="0"/>
        <v>20671236.090000004</v>
      </c>
      <c r="G11" s="21">
        <f t="shared" si="0"/>
        <v>20964507.780000001</v>
      </c>
      <c r="H11" s="21">
        <f t="shared" si="0"/>
        <v>38621161.939999998</v>
      </c>
      <c r="I11" s="21">
        <f t="shared" si="0"/>
        <v>22760356.599999998</v>
      </c>
      <c r="J11" s="21">
        <f t="shared" si="0"/>
        <v>21854991.760000002</v>
      </c>
      <c r="K11" s="21">
        <f t="shared" si="0"/>
        <v>21077737.210000001</v>
      </c>
      <c r="L11" s="21">
        <f t="shared" si="0"/>
        <v>21021528</v>
      </c>
      <c r="M11" s="21">
        <f t="shared" si="0"/>
        <v>20849150.59</v>
      </c>
      <c r="N11" s="21">
        <f t="shared" si="0"/>
        <v>36515139.070000008</v>
      </c>
      <c r="O11" s="21">
        <f t="shared" si="0"/>
        <v>38689414.120000005</v>
      </c>
      <c r="P11" s="21">
        <f t="shared" si="0"/>
        <v>32016181.810000002</v>
      </c>
      <c r="Q11" s="21">
        <f>D11-E11-F11-G11-H11-I11-J11-K11-L11-M11-N11-O11-P11</f>
        <v>37955527.590000048</v>
      </c>
    </row>
    <row r="12" spans="2:18" s="25" customFormat="1" ht="18.75" x14ac:dyDescent="0.3">
      <c r="B12" s="22" t="s">
        <v>23</v>
      </c>
      <c r="C12" s="23">
        <f>SUM(C13:C17)</f>
        <v>276830271</v>
      </c>
      <c r="D12" s="23">
        <f>SUM(D13:D17)</f>
        <v>278030271</v>
      </c>
      <c r="E12" s="24">
        <f t="shared" ref="E12:O12" si="1">SUM(E13:E17)</f>
        <v>19211902.370000001</v>
      </c>
      <c r="F12" s="24">
        <f t="shared" si="1"/>
        <v>19091194.260000002</v>
      </c>
      <c r="G12" s="24">
        <f t="shared" si="1"/>
        <v>19117959.199999999</v>
      </c>
      <c r="H12" s="24">
        <f t="shared" si="1"/>
        <v>33450549.560000002</v>
      </c>
      <c r="I12" s="24">
        <f t="shared" si="1"/>
        <v>20248869.369999997</v>
      </c>
      <c r="J12" s="24">
        <f t="shared" si="1"/>
        <v>19966159.610000003</v>
      </c>
      <c r="K12" s="10">
        <f t="shared" si="1"/>
        <v>19059037.170000002</v>
      </c>
      <c r="L12" s="24">
        <f t="shared" si="1"/>
        <v>18949464.170000002</v>
      </c>
      <c r="M12" s="24">
        <f t="shared" si="1"/>
        <v>18829555</v>
      </c>
      <c r="N12" s="24">
        <f t="shared" si="1"/>
        <v>32833160.440000005</v>
      </c>
      <c r="O12" s="24">
        <f t="shared" si="1"/>
        <v>36123052.980000004</v>
      </c>
      <c r="P12" s="24">
        <f>SUM(P13:P17)</f>
        <v>21022100.620000001</v>
      </c>
      <c r="Q12" s="24">
        <f>D12-E12-F12-G12-H12-I12-J12-K12-L12-M12-N12-O12-P12</f>
        <v>127266.24999998137</v>
      </c>
    </row>
    <row r="13" spans="2:18" ht="18.75" x14ac:dyDescent="0.3">
      <c r="B13" s="26" t="s">
        <v>24</v>
      </c>
      <c r="C13" s="27">
        <v>228598462</v>
      </c>
      <c r="D13" s="27">
        <v>213697040.75999999</v>
      </c>
      <c r="E13" s="27">
        <v>16519792.060000001</v>
      </c>
      <c r="F13" s="27">
        <v>16415137.890000001</v>
      </c>
      <c r="G13" s="27">
        <v>16438542.560000001</v>
      </c>
      <c r="H13" s="27">
        <v>16448542.560000001</v>
      </c>
      <c r="I13" s="27">
        <v>17550322.079999998</v>
      </c>
      <c r="J13" s="27">
        <v>16515126.720000001</v>
      </c>
      <c r="K13" s="27">
        <v>16365290.060000001</v>
      </c>
      <c r="L13" s="27">
        <v>16270290.060000001</v>
      </c>
      <c r="M13" s="27">
        <v>16202398.970000001</v>
      </c>
      <c r="N13" s="27">
        <v>15707721.310000001</v>
      </c>
      <c r="O13" s="27">
        <v>33049767.84</v>
      </c>
      <c r="P13" s="27">
        <v>16090176.99</v>
      </c>
      <c r="Q13" s="24">
        <f>D13-E13-F13-G13-H13-I13-J13-K13-L13-M13-N13-O13-P13</f>
        <v>123931.65999999456</v>
      </c>
    </row>
    <row r="14" spans="2:18" ht="18.75" x14ac:dyDescent="0.3">
      <c r="B14" s="26" t="s">
        <v>25</v>
      </c>
      <c r="C14" s="27">
        <v>16169623</v>
      </c>
      <c r="D14" s="27">
        <v>34533393.82</v>
      </c>
      <c r="E14" s="27">
        <v>168500</v>
      </c>
      <c r="F14" s="27">
        <v>168500</v>
      </c>
      <c r="G14" s="27">
        <v>168500</v>
      </c>
      <c r="H14" s="27">
        <v>14485635.460000001</v>
      </c>
      <c r="I14" s="27">
        <v>168500</v>
      </c>
      <c r="J14" s="27">
        <v>922800.84</v>
      </c>
      <c r="K14" s="27">
        <v>188500</v>
      </c>
      <c r="L14" s="27">
        <v>188500</v>
      </c>
      <c r="M14" s="27">
        <v>183500</v>
      </c>
      <c r="N14" s="27">
        <v>14720527.140000001</v>
      </c>
      <c r="O14" s="27">
        <v>646226.68000000005</v>
      </c>
      <c r="P14" s="27">
        <v>2523703</v>
      </c>
      <c r="Q14" s="24">
        <f t="shared" ref="Q14:Q77" si="2">D14-E14-F14-G14-H14-I14-J14-K14-L14-M14-N14-O14-P14</f>
        <v>0.69999999878928065</v>
      </c>
    </row>
    <row r="15" spans="2:18" ht="18.75" x14ac:dyDescent="0.3">
      <c r="B15" s="26" t="s">
        <v>26</v>
      </c>
      <c r="C15" s="27">
        <v>0</v>
      </c>
      <c r="D15" s="27">
        <v>0</v>
      </c>
      <c r="E15" s="27">
        <v>0</v>
      </c>
      <c r="F15" s="27">
        <v>0</v>
      </c>
      <c r="G15" s="27">
        <v>0</v>
      </c>
      <c r="H15" s="27">
        <v>0</v>
      </c>
      <c r="I15" s="27">
        <v>0</v>
      </c>
      <c r="J15" s="27">
        <v>0</v>
      </c>
      <c r="K15" s="27">
        <v>0</v>
      </c>
      <c r="L15" s="27">
        <v>0</v>
      </c>
      <c r="M15" s="27">
        <v>0</v>
      </c>
      <c r="N15" s="27">
        <v>0</v>
      </c>
      <c r="O15" s="27">
        <v>0</v>
      </c>
      <c r="P15" s="27">
        <v>0</v>
      </c>
      <c r="Q15" s="24">
        <f t="shared" si="2"/>
        <v>0</v>
      </c>
      <c r="R15" s="28"/>
    </row>
    <row r="16" spans="2:18" ht="18.75" x14ac:dyDescent="0.3">
      <c r="B16" s="26" t="s">
        <v>27</v>
      </c>
      <c r="C16" s="27">
        <v>0</v>
      </c>
      <c r="D16" s="27">
        <v>0</v>
      </c>
      <c r="E16" s="27">
        <v>0</v>
      </c>
      <c r="F16" s="27">
        <v>0</v>
      </c>
      <c r="G16" s="27">
        <v>0</v>
      </c>
      <c r="H16" s="27">
        <v>0</v>
      </c>
      <c r="I16" s="27">
        <v>0</v>
      </c>
      <c r="J16" s="27">
        <v>0</v>
      </c>
      <c r="K16" s="27">
        <v>0</v>
      </c>
      <c r="L16" s="27">
        <v>0</v>
      </c>
      <c r="M16" s="27">
        <v>0</v>
      </c>
      <c r="N16" s="27">
        <v>0</v>
      </c>
      <c r="O16" s="27">
        <v>0</v>
      </c>
      <c r="P16" s="27">
        <v>0</v>
      </c>
      <c r="Q16" s="24">
        <f t="shared" si="2"/>
        <v>0</v>
      </c>
    </row>
    <row r="17" spans="2:17" ht="18.75" x14ac:dyDescent="0.3">
      <c r="B17" s="26" t="s">
        <v>28</v>
      </c>
      <c r="C17" s="27">
        <v>32062186</v>
      </c>
      <c r="D17" s="27">
        <v>29799836.420000002</v>
      </c>
      <c r="E17" s="27">
        <v>2523610.31</v>
      </c>
      <c r="F17" s="27">
        <v>2507556.37</v>
      </c>
      <c r="G17" s="27">
        <v>2510916.64</v>
      </c>
      <c r="H17" s="27">
        <v>2516371.54</v>
      </c>
      <c r="I17" s="27">
        <v>2530047.29</v>
      </c>
      <c r="J17" s="27">
        <v>2528232.0499999998</v>
      </c>
      <c r="K17" s="27">
        <v>2505247.11</v>
      </c>
      <c r="L17" s="27">
        <v>2490674.11</v>
      </c>
      <c r="M17" s="27">
        <v>2443656.0299999998</v>
      </c>
      <c r="N17" s="27">
        <v>2404911.9900000002</v>
      </c>
      <c r="O17" s="27">
        <v>2427058.46</v>
      </c>
      <c r="P17" s="27">
        <v>2408220.63</v>
      </c>
      <c r="Q17" s="24">
        <f t="shared" si="2"/>
        <v>3333.8900000043213</v>
      </c>
    </row>
    <row r="18" spans="2:17" s="25" customFormat="1" ht="18.75" x14ac:dyDescent="0.3">
      <c r="B18" s="22" t="s">
        <v>29</v>
      </c>
      <c r="C18" s="23">
        <f>SUM(C19:C27)</f>
        <v>34371877</v>
      </c>
      <c r="D18" s="23">
        <f>SUM(D19:D27)</f>
        <v>42494018.799999997</v>
      </c>
      <c r="E18" s="24">
        <f t="shared" ref="E18:O18" si="3">SUM(E19:E27)</f>
        <v>571222.41</v>
      </c>
      <c r="F18" s="24">
        <f t="shared" si="3"/>
        <v>1580041.83</v>
      </c>
      <c r="G18" s="24">
        <f t="shared" si="3"/>
        <v>1846548.58</v>
      </c>
      <c r="H18" s="24">
        <f t="shared" si="3"/>
        <v>3812717.2199999997</v>
      </c>
      <c r="I18" s="24">
        <f t="shared" si="3"/>
        <v>2057124.29</v>
      </c>
      <c r="J18" s="24">
        <f t="shared" si="3"/>
        <v>1539840.0699999998</v>
      </c>
      <c r="K18" s="24">
        <f t="shared" si="3"/>
        <v>1895505.31</v>
      </c>
      <c r="L18" s="29">
        <f t="shared" si="3"/>
        <v>1339524.27</v>
      </c>
      <c r="M18" s="29">
        <f t="shared" si="3"/>
        <v>1963982.19</v>
      </c>
      <c r="N18" s="29">
        <f t="shared" si="3"/>
        <v>2852629.63</v>
      </c>
      <c r="O18" s="29">
        <f t="shared" si="3"/>
        <v>1518568.14</v>
      </c>
      <c r="P18" s="24">
        <f>SUM(P19:P27)</f>
        <v>2711968.49</v>
      </c>
      <c r="Q18" s="24">
        <f t="shared" si="2"/>
        <v>18804346.370000005</v>
      </c>
    </row>
    <row r="19" spans="2:17" ht="18.75" x14ac:dyDescent="0.3">
      <c r="B19" s="26" t="s">
        <v>30</v>
      </c>
      <c r="C19" s="27">
        <v>9260600</v>
      </c>
      <c r="D19" s="27">
        <v>9260600</v>
      </c>
      <c r="E19" s="10">
        <v>571222.41</v>
      </c>
      <c r="F19" s="10">
        <v>511069.98</v>
      </c>
      <c r="G19" s="10">
        <v>806796.21</v>
      </c>
      <c r="H19" s="10">
        <v>710791.67</v>
      </c>
      <c r="I19" s="10">
        <v>705681.68</v>
      </c>
      <c r="J19" s="10">
        <v>668537.47</v>
      </c>
      <c r="K19" s="10">
        <v>925789.06</v>
      </c>
      <c r="L19" s="10">
        <v>644930.87</v>
      </c>
      <c r="M19" s="10">
        <v>954227.39</v>
      </c>
      <c r="N19" s="10">
        <v>641209.82999999996</v>
      </c>
      <c r="O19" s="10">
        <v>882451.57</v>
      </c>
      <c r="P19" s="10">
        <v>704365.04</v>
      </c>
      <c r="Q19" s="24">
        <f t="shared" si="2"/>
        <v>533526.81999999937</v>
      </c>
    </row>
    <row r="20" spans="2:17" ht="18.75" x14ac:dyDescent="0.3">
      <c r="B20" s="26" t="s">
        <v>31</v>
      </c>
      <c r="C20" s="27">
        <v>572000</v>
      </c>
      <c r="D20" s="27">
        <v>324050</v>
      </c>
      <c r="E20" s="10">
        <v>0</v>
      </c>
      <c r="F20" s="10">
        <v>0</v>
      </c>
      <c r="G20" s="10">
        <v>0</v>
      </c>
      <c r="H20" s="10">
        <v>0</v>
      </c>
      <c r="I20" s="10">
        <v>46020</v>
      </c>
      <c r="J20" s="10">
        <v>0</v>
      </c>
      <c r="K20" s="10">
        <v>12788</v>
      </c>
      <c r="L20" s="10">
        <v>0</v>
      </c>
      <c r="M20" s="10">
        <v>0</v>
      </c>
      <c r="N20" s="10">
        <v>134815</v>
      </c>
      <c r="O20" s="10">
        <v>0</v>
      </c>
      <c r="P20" s="10">
        <v>0</v>
      </c>
      <c r="Q20" s="24">
        <f t="shared" si="2"/>
        <v>130427</v>
      </c>
    </row>
    <row r="21" spans="2:17" ht="18.75" x14ac:dyDescent="0.3">
      <c r="B21" s="26" t="s">
        <v>32</v>
      </c>
      <c r="C21" s="27">
        <v>1212000</v>
      </c>
      <c r="D21" s="27">
        <v>1228411.8600000001</v>
      </c>
      <c r="E21" s="10">
        <v>0</v>
      </c>
      <c r="F21" s="10">
        <v>0</v>
      </c>
      <c r="G21" s="10">
        <v>147650</v>
      </c>
      <c r="H21" s="10">
        <v>64900</v>
      </c>
      <c r="I21" s="10">
        <v>63150</v>
      </c>
      <c r="J21" s="10">
        <v>94250</v>
      </c>
      <c r="K21" s="10">
        <v>106811.86</v>
      </c>
      <c r="L21" s="10">
        <v>0</v>
      </c>
      <c r="M21" s="10">
        <v>26550</v>
      </c>
      <c r="N21" s="10">
        <v>16450</v>
      </c>
      <c r="O21" s="10">
        <v>123950</v>
      </c>
      <c r="P21" s="10">
        <v>40500</v>
      </c>
      <c r="Q21" s="24">
        <f t="shared" si="2"/>
        <v>544200.00000000012</v>
      </c>
    </row>
    <row r="22" spans="2:17" ht="18.75" x14ac:dyDescent="0.3">
      <c r="B22" s="26" t="s">
        <v>33</v>
      </c>
      <c r="C22" s="27">
        <v>30000</v>
      </c>
      <c r="D22" s="27">
        <v>351517.08</v>
      </c>
      <c r="E22" s="10">
        <v>0</v>
      </c>
      <c r="F22" s="10">
        <v>0</v>
      </c>
      <c r="G22" s="10">
        <v>0</v>
      </c>
      <c r="H22" s="10">
        <v>0</v>
      </c>
      <c r="I22" s="10">
        <v>27000</v>
      </c>
      <c r="J22" s="10">
        <v>0</v>
      </c>
      <c r="K22" s="10">
        <v>180517.08</v>
      </c>
      <c r="L22" s="10">
        <v>0</v>
      </c>
      <c r="M22" s="10">
        <v>0</v>
      </c>
      <c r="N22" s="10">
        <v>34000</v>
      </c>
      <c r="O22" s="10">
        <v>0</v>
      </c>
      <c r="P22" s="10">
        <v>29000</v>
      </c>
      <c r="Q22" s="24">
        <f t="shared" si="2"/>
        <v>81000.000000000029</v>
      </c>
    </row>
    <row r="23" spans="2:17" ht="18.75" x14ac:dyDescent="0.3">
      <c r="B23" s="26" t="s">
        <v>34</v>
      </c>
      <c r="C23" s="27">
        <v>4975970</v>
      </c>
      <c r="D23" s="27">
        <v>4975970</v>
      </c>
      <c r="E23" s="10">
        <v>0</v>
      </c>
      <c r="F23" s="10">
        <v>792840.28</v>
      </c>
      <c r="G23" s="10">
        <v>396420.14</v>
      </c>
      <c r="H23" s="10">
        <v>396420.14</v>
      </c>
      <c r="I23" s="10">
        <v>396420.14</v>
      </c>
      <c r="J23" s="10">
        <v>396420.14</v>
      </c>
      <c r="K23" s="10">
        <v>396420.14</v>
      </c>
      <c r="L23" s="10">
        <v>396420.14</v>
      </c>
      <c r="M23" s="10">
        <v>426151.65</v>
      </c>
      <c r="N23" s="10">
        <v>426151.65</v>
      </c>
      <c r="O23" s="10">
        <v>426151.65</v>
      </c>
      <c r="P23" s="10">
        <v>426151.65</v>
      </c>
      <c r="Q23" s="24">
        <f t="shared" si="2"/>
        <v>100002.27999999898</v>
      </c>
    </row>
    <row r="24" spans="2:17" ht="18.75" x14ac:dyDescent="0.3">
      <c r="B24" s="26" t="s">
        <v>35</v>
      </c>
      <c r="C24" s="27">
        <v>6600000</v>
      </c>
      <c r="D24" s="27">
        <v>6272071.0599999996</v>
      </c>
      <c r="E24" s="10">
        <v>0</v>
      </c>
      <c r="F24" s="10">
        <v>276131.57</v>
      </c>
      <c r="G24" s="10">
        <v>495682.23</v>
      </c>
      <c r="H24" s="10">
        <v>2495524.8199999998</v>
      </c>
      <c r="I24" s="10">
        <v>525985.94999999995</v>
      </c>
      <c r="J24" s="10">
        <v>261452.46</v>
      </c>
      <c r="K24" s="10">
        <v>269733.7</v>
      </c>
      <c r="L24" s="10">
        <v>265053.26</v>
      </c>
      <c r="M24" s="10">
        <v>263329.02</v>
      </c>
      <c r="N24" s="10">
        <v>265866.92</v>
      </c>
      <c r="O24" s="10">
        <v>0</v>
      </c>
      <c r="P24" s="10">
        <v>528011.41</v>
      </c>
      <c r="Q24" s="24">
        <f t="shared" si="2"/>
        <v>625299.72000000032</v>
      </c>
    </row>
    <row r="25" spans="2:17" ht="18.75" x14ac:dyDescent="0.3">
      <c r="B25" s="26" t="s">
        <v>36</v>
      </c>
      <c r="C25" s="27">
        <v>4522225</v>
      </c>
      <c r="D25" s="27">
        <v>8202225</v>
      </c>
      <c r="E25" s="10">
        <v>0</v>
      </c>
      <c r="F25" s="10">
        <v>0</v>
      </c>
      <c r="G25" s="10">
        <v>0</v>
      </c>
      <c r="H25" s="10">
        <v>145080.59</v>
      </c>
      <c r="I25" s="10">
        <v>145514.01999999999</v>
      </c>
      <c r="J25" s="10">
        <v>119180</v>
      </c>
      <c r="K25" s="10">
        <v>0</v>
      </c>
      <c r="L25" s="10">
        <v>4800</v>
      </c>
      <c r="M25" s="10">
        <v>45725</v>
      </c>
      <c r="N25" s="10">
        <v>460333.75</v>
      </c>
      <c r="O25" s="10">
        <v>45894.92</v>
      </c>
      <c r="P25" s="10">
        <v>629834.38</v>
      </c>
      <c r="Q25" s="24">
        <f t="shared" si="2"/>
        <v>6605862.3400000008</v>
      </c>
    </row>
    <row r="26" spans="2:17" ht="18.75" x14ac:dyDescent="0.3">
      <c r="B26" s="26" t="s">
        <v>37</v>
      </c>
      <c r="C26" s="27">
        <v>5727000</v>
      </c>
      <c r="D26" s="27">
        <v>7357000</v>
      </c>
      <c r="E26" s="10">
        <v>0</v>
      </c>
      <c r="F26" s="10">
        <v>0</v>
      </c>
      <c r="G26" s="10">
        <v>0</v>
      </c>
      <c r="H26" s="10">
        <v>0</v>
      </c>
      <c r="I26" s="10">
        <v>0</v>
      </c>
      <c r="J26" s="10">
        <v>0</v>
      </c>
      <c r="K26" s="10">
        <v>2245.5</v>
      </c>
      <c r="L26" s="10">
        <v>28320</v>
      </c>
      <c r="M26" s="10">
        <v>0</v>
      </c>
      <c r="N26" s="10">
        <v>687085.85</v>
      </c>
      <c r="O26" s="10">
        <v>40120</v>
      </c>
      <c r="P26" s="10">
        <v>102430</v>
      </c>
      <c r="Q26" s="24">
        <f t="shared" si="2"/>
        <v>6496798.6500000004</v>
      </c>
    </row>
    <row r="27" spans="2:17" ht="18.75" x14ac:dyDescent="0.3">
      <c r="B27" s="26" t="s">
        <v>38</v>
      </c>
      <c r="C27" s="27">
        <v>1472082</v>
      </c>
      <c r="D27" s="27">
        <v>4522173.8</v>
      </c>
      <c r="E27" s="10">
        <v>0</v>
      </c>
      <c r="F27" s="10">
        <v>0</v>
      </c>
      <c r="G27" s="10">
        <v>0</v>
      </c>
      <c r="H27" s="10">
        <v>0</v>
      </c>
      <c r="I27" s="10">
        <v>147352.5</v>
      </c>
      <c r="J27" s="10">
        <v>0</v>
      </c>
      <c r="K27" s="10">
        <v>1199.97</v>
      </c>
      <c r="L27" s="10">
        <v>0</v>
      </c>
      <c r="M27" s="10">
        <v>247999.13</v>
      </c>
      <c r="N27" s="10">
        <v>186716.63</v>
      </c>
      <c r="O27" s="10">
        <v>0</v>
      </c>
      <c r="P27" s="10">
        <v>251676.01</v>
      </c>
      <c r="Q27" s="24">
        <f t="shared" si="2"/>
        <v>3687229.5600000005</v>
      </c>
    </row>
    <row r="28" spans="2:17" s="25" customFormat="1" ht="18.75" x14ac:dyDescent="0.3">
      <c r="B28" s="22" t="s">
        <v>39</v>
      </c>
      <c r="C28" s="23">
        <f>SUM(C29:C37)</f>
        <v>16605600</v>
      </c>
      <c r="D28" s="23">
        <f>SUM(D29:D37)</f>
        <v>19897550</v>
      </c>
      <c r="E28" s="24">
        <f t="shared" ref="E28:O28" si="4">SUM(E29:E37)</f>
        <v>0</v>
      </c>
      <c r="F28" s="24">
        <f t="shared" si="4"/>
        <v>0</v>
      </c>
      <c r="G28" s="24">
        <f t="shared" si="4"/>
        <v>0</v>
      </c>
      <c r="H28" s="24">
        <f t="shared" si="4"/>
        <v>1357895.1600000001</v>
      </c>
      <c r="I28" s="24">
        <f t="shared" si="4"/>
        <v>454362.94000000006</v>
      </c>
      <c r="J28" s="24">
        <f t="shared" si="4"/>
        <v>348992.07999999996</v>
      </c>
      <c r="K28" s="24">
        <f t="shared" si="4"/>
        <v>123194.73</v>
      </c>
      <c r="L28" s="29">
        <f t="shared" si="4"/>
        <v>732539.56</v>
      </c>
      <c r="M28" s="29">
        <f t="shared" si="4"/>
        <v>55613.4</v>
      </c>
      <c r="N28" s="29">
        <f t="shared" si="4"/>
        <v>545690.18999999994</v>
      </c>
      <c r="O28" s="29">
        <f t="shared" si="4"/>
        <v>1047793</v>
      </c>
      <c r="P28" s="24">
        <f>SUM(P29:P37)</f>
        <v>6101637.0300000003</v>
      </c>
      <c r="Q28" s="24">
        <f t="shared" si="2"/>
        <v>9129831.9100000039</v>
      </c>
    </row>
    <row r="29" spans="2:17" ht="18.75" x14ac:dyDescent="0.3">
      <c r="B29" s="26" t="s">
        <v>40</v>
      </c>
      <c r="C29" s="27">
        <v>4060241</v>
      </c>
      <c r="D29" s="27">
        <v>4060241</v>
      </c>
      <c r="E29" s="10">
        <v>0</v>
      </c>
      <c r="F29" s="10">
        <v>0</v>
      </c>
      <c r="G29" s="10">
        <v>0</v>
      </c>
      <c r="H29" s="10">
        <v>378149.34</v>
      </c>
      <c r="I29" s="10">
        <v>20160</v>
      </c>
      <c r="J29" s="10">
        <v>188800</v>
      </c>
      <c r="K29" s="10">
        <v>1560.25</v>
      </c>
      <c r="L29" s="10">
        <v>192499.6</v>
      </c>
      <c r="M29" s="10">
        <v>0</v>
      </c>
      <c r="N29" s="10">
        <v>27699</v>
      </c>
      <c r="O29" s="10">
        <v>319910</v>
      </c>
      <c r="P29" s="10">
        <v>1212660.3999999999</v>
      </c>
      <c r="Q29" s="24">
        <f t="shared" si="2"/>
        <v>1718802.4100000001</v>
      </c>
    </row>
    <row r="30" spans="2:17" ht="18.75" x14ac:dyDescent="0.3">
      <c r="B30" s="26" t="s">
        <v>41</v>
      </c>
      <c r="C30" s="27">
        <v>635000</v>
      </c>
      <c r="D30" s="27">
        <v>2169000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10">
        <v>0</v>
      </c>
      <c r="K30" s="10">
        <v>24321.759999999998</v>
      </c>
      <c r="L30" s="10">
        <v>0</v>
      </c>
      <c r="M30" s="10">
        <v>0</v>
      </c>
      <c r="N30" s="10">
        <v>122305</v>
      </c>
      <c r="O30" s="10">
        <v>0</v>
      </c>
      <c r="P30" s="10">
        <v>0</v>
      </c>
      <c r="Q30" s="24">
        <f t="shared" si="2"/>
        <v>2022373.2400000002</v>
      </c>
    </row>
    <row r="31" spans="2:17" ht="18.75" x14ac:dyDescent="0.3">
      <c r="B31" s="26" t="s">
        <v>42</v>
      </c>
      <c r="C31" s="27">
        <v>462150</v>
      </c>
      <c r="D31" s="27">
        <v>462150</v>
      </c>
      <c r="E31" s="10">
        <v>0</v>
      </c>
      <c r="F31" s="10">
        <v>0</v>
      </c>
      <c r="G31" s="10">
        <v>0</v>
      </c>
      <c r="H31" s="10">
        <v>52250.400000000001</v>
      </c>
      <c r="I31" s="10">
        <v>123850.91</v>
      </c>
      <c r="J31" s="10">
        <v>0</v>
      </c>
      <c r="K31" s="10">
        <v>186.44</v>
      </c>
      <c r="L31" s="10">
        <v>0</v>
      </c>
      <c r="M31" s="10">
        <v>0</v>
      </c>
      <c r="N31" s="10">
        <v>0</v>
      </c>
      <c r="O31" s="10">
        <v>0</v>
      </c>
      <c r="P31" s="10">
        <v>285496.87</v>
      </c>
      <c r="Q31" s="24">
        <f t="shared" si="2"/>
        <v>365.37999999994645</v>
      </c>
    </row>
    <row r="32" spans="2:17" ht="18.75" x14ac:dyDescent="0.3">
      <c r="B32" s="26" t="s">
        <v>43</v>
      </c>
      <c r="C32" s="27">
        <v>277650</v>
      </c>
      <c r="D32" s="27">
        <v>277650</v>
      </c>
      <c r="E32" s="10">
        <v>0</v>
      </c>
      <c r="F32" s="10">
        <v>0</v>
      </c>
      <c r="G32" s="10">
        <v>0</v>
      </c>
      <c r="H32" s="10">
        <v>0</v>
      </c>
      <c r="I32" s="10">
        <v>0</v>
      </c>
      <c r="J32" s="10">
        <v>0</v>
      </c>
      <c r="K32" s="10">
        <v>0</v>
      </c>
      <c r="L32" s="10">
        <v>0</v>
      </c>
      <c r="M32" s="10">
        <v>0</v>
      </c>
      <c r="N32" s="10">
        <v>0</v>
      </c>
      <c r="O32" s="10">
        <v>0</v>
      </c>
      <c r="P32" s="10">
        <v>245940</v>
      </c>
      <c r="Q32" s="24">
        <f t="shared" si="2"/>
        <v>31710</v>
      </c>
    </row>
    <row r="33" spans="2:39" ht="18.75" x14ac:dyDescent="0.3">
      <c r="B33" s="26" t="s">
        <v>44</v>
      </c>
      <c r="C33" s="27">
        <v>1323450</v>
      </c>
      <c r="D33" s="27">
        <v>1323450</v>
      </c>
      <c r="E33" s="10">
        <v>0</v>
      </c>
      <c r="F33" s="10">
        <v>0</v>
      </c>
      <c r="G33" s="10">
        <v>0</v>
      </c>
      <c r="H33" s="10">
        <v>0</v>
      </c>
      <c r="I33" s="10">
        <v>0</v>
      </c>
      <c r="J33" s="10">
        <v>0</v>
      </c>
      <c r="K33" s="10">
        <v>0</v>
      </c>
      <c r="L33" s="10">
        <v>441013.2</v>
      </c>
      <c r="M33" s="10">
        <v>0</v>
      </c>
      <c r="N33" s="10">
        <v>0</v>
      </c>
      <c r="O33" s="10">
        <v>0</v>
      </c>
      <c r="P33" s="10">
        <v>0</v>
      </c>
      <c r="Q33" s="24">
        <f t="shared" si="2"/>
        <v>882436.8</v>
      </c>
    </row>
    <row r="34" spans="2:39" ht="18.75" x14ac:dyDescent="0.3">
      <c r="B34" s="26" t="s">
        <v>45</v>
      </c>
      <c r="C34" s="27">
        <v>281350</v>
      </c>
      <c r="D34" s="27">
        <v>321350</v>
      </c>
      <c r="E34" s="10">
        <v>0</v>
      </c>
      <c r="F34" s="10">
        <v>0</v>
      </c>
      <c r="G34" s="10">
        <v>0</v>
      </c>
      <c r="H34" s="10">
        <v>0</v>
      </c>
      <c r="I34" s="10">
        <v>0</v>
      </c>
      <c r="J34" s="10">
        <v>0</v>
      </c>
      <c r="K34" s="10">
        <v>0</v>
      </c>
      <c r="L34" s="10">
        <v>68228.759999999995</v>
      </c>
      <c r="M34" s="10">
        <v>0</v>
      </c>
      <c r="N34" s="10">
        <v>0</v>
      </c>
      <c r="O34" s="10">
        <v>0</v>
      </c>
      <c r="P34" s="10">
        <v>0</v>
      </c>
      <c r="Q34" s="24">
        <f t="shared" si="2"/>
        <v>253121.24</v>
      </c>
    </row>
    <row r="35" spans="2:39" ht="18.75" x14ac:dyDescent="0.3">
      <c r="B35" s="26" t="s">
        <v>46</v>
      </c>
      <c r="C35" s="27">
        <v>6398595</v>
      </c>
      <c r="D35" s="27">
        <v>7148595</v>
      </c>
      <c r="E35" s="10">
        <v>0</v>
      </c>
      <c r="F35" s="10">
        <v>0</v>
      </c>
      <c r="G35" s="10">
        <v>0</v>
      </c>
      <c r="H35" s="10">
        <v>665243.37</v>
      </c>
      <c r="I35" s="10">
        <v>0</v>
      </c>
      <c r="J35" s="10">
        <v>0</v>
      </c>
      <c r="K35" s="10">
        <v>0</v>
      </c>
      <c r="L35" s="10">
        <v>0</v>
      </c>
      <c r="M35" s="10">
        <v>0</v>
      </c>
      <c r="N35" s="10">
        <v>0</v>
      </c>
      <c r="O35" s="10">
        <v>0</v>
      </c>
      <c r="P35" s="10">
        <v>3898268.12</v>
      </c>
      <c r="Q35" s="24">
        <f t="shared" si="2"/>
        <v>2585083.5099999998</v>
      </c>
    </row>
    <row r="36" spans="2:39" ht="18.75" x14ac:dyDescent="0.3">
      <c r="B36" s="26" t="s">
        <v>47</v>
      </c>
      <c r="C36" s="27">
        <v>0</v>
      </c>
      <c r="D36" s="27">
        <v>0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 s="10">
        <v>0</v>
      </c>
      <c r="M36" s="10">
        <v>0</v>
      </c>
      <c r="N36" s="10">
        <v>0</v>
      </c>
      <c r="O36" s="10">
        <v>0</v>
      </c>
      <c r="P36" s="10">
        <v>0</v>
      </c>
      <c r="Q36" s="24">
        <f t="shared" si="2"/>
        <v>0</v>
      </c>
    </row>
    <row r="37" spans="2:39" ht="18.75" x14ac:dyDescent="0.3">
      <c r="B37" s="26" t="s">
        <v>48</v>
      </c>
      <c r="C37" s="27">
        <v>3167164</v>
      </c>
      <c r="D37" s="27">
        <v>4135114</v>
      </c>
      <c r="E37" s="10">
        <v>0</v>
      </c>
      <c r="F37" s="10">
        <v>0</v>
      </c>
      <c r="G37" s="10">
        <v>0</v>
      </c>
      <c r="H37" s="10">
        <v>262252.05</v>
      </c>
      <c r="I37" s="10">
        <v>310352.03000000003</v>
      </c>
      <c r="J37" s="10">
        <v>160192.07999999999</v>
      </c>
      <c r="K37" s="10">
        <v>97126.28</v>
      </c>
      <c r="L37" s="10">
        <v>30798</v>
      </c>
      <c r="M37" s="10">
        <v>55613.4</v>
      </c>
      <c r="N37" s="10">
        <v>395686.19</v>
      </c>
      <c r="O37" s="10">
        <v>727883</v>
      </c>
      <c r="P37" s="10">
        <v>459271.64</v>
      </c>
      <c r="Q37" s="24">
        <f t="shared" si="2"/>
        <v>1635939.33</v>
      </c>
    </row>
    <row r="38" spans="2:39" s="25" customFormat="1" ht="18.75" x14ac:dyDescent="0.3">
      <c r="B38" s="22" t="s">
        <v>49</v>
      </c>
      <c r="C38" s="23">
        <f>SUM(C39:C46)</f>
        <v>0</v>
      </c>
      <c r="D38" s="23">
        <v>0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24">
        <v>0</v>
      </c>
      <c r="K38" s="24">
        <v>0</v>
      </c>
      <c r="L38" s="29">
        <v>0</v>
      </c>
      <c r="M38" s="29">
        <v>0</v>
      </c>
      <c r="N38" s="29">
        <v>0</v>
      </c>
      <c r="O38" s="29">
        <v>0</v>
      </c>
      <c r="P38" s="24">
        <v>0</v>
      </c>
      <c r="Q38" s="24">
        <f t="shared" si="2"/>
        <v>0</v>
      </c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 s="30"/>
      <c r="AK38" s="30"/>
      <c r="AL38" s="30"/>
      <c r="AM38" s="30"/>
    </row>
    <row r="39" spans="2:39" ht="18.75" x14ac:dyDescent="0.3">
      <c r="B39" s="26" t="s">
        <v>50</v>
      </c>
      <c r="C39" s="27">
        <v>0</v>
      </c>
      <c r="D39" s="27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  <c r="O39" s="10">
        <v>0</v>
      </c>
      <c r="P39" s="10">
        <v>0</v>
      </c>
      <c r="Q39" s="24">
        <f t="shared" si="2"/>
        <v>0</v>
      </c>
    </row>
    <row r="40" spans="2:39" ht="18.75" x14ac:dyDescent="0.3">
      <c r="B40" s="26" t="s">
        <v>51</v>
      </c>
      <c r="C40" s="27">
        <v>0</v>
      </c>
      <c r="D40" s="27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0">
        <v>0</v>
      </c>
      <c r="P40" s="10">
        <v>0</v>
      </c>
      <c r="Q40" s="24">
        <f t="shared" si="2"/>
        <v>0</v>
      </c>
    </row>
    <row r="41" spans="2:39" ht="18.75" x14ac:dyDescent="0.3">
      <c r="B41" s="26" t="s">
        <v>52</v>
      </c>
      <c r="C41" s="27">
        <v>0</v>
      </c>
      <c r="D41" s="27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0</v>
      </c>
      <c r="P41" s="10">
        <v>0</v>
      </c>
      <c r="Q41" s="24">
        <f t="shared" si="2"/>
        <v>0</v>
      </c>
    </row>
    <row r="42" spans="2:39" ht="18.75" x14ac:dyDescent="0.3">
      <c r="B42" s="26" t="s">
        <v>53</v>
      </c>
      <c r="C42" s="27">
        <v>0</v>
      </c>
      <c r="D42" s="27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  <c r="M42" s="10">
        <v>0</v>
      </c>
      <c r="N42" s="10">
        <v>0</v>
      </c>
      <c r="O42" s="10">
        <v>0</v>
      </c>
      <c r="P42" s="10">
        <v>0</v>
      </c>
      <c r="Q42" s="24">
        <f t="shared" si="2"/>
        <v>0</v>
      </c>
    </row>
    <row r="43" spans="2:39" ht="18.75" x14ac:dyDescent="0.3">
      <c r="B43" s="26" t="s">
        <v>54</v>
      </c>
      <c r="C43" s="27">
        <v>0</v>
      </c>
      <c r="D43" s="27">
        <v>0</v>
      </c>
      <c r="E43" s="10">
        <v>0</v>
      </c>
      <c r="F43" s="10">
        <v>0</v>
      </c>
      <c r="G43" s="10">
        <v>0</v>
      </c>
      <c r="H43" s="10">
        <v>0</v>
      </c>
      <c r="I43" s="10">
        <v>0</v>
      </c>
      <c r="J43" s="10">
        <v>0</v>
      </c>
      <c r="K43" s="10">
        <v>0</v>
      </c>
      <c r="L43" s="10">
        <v>0</v>
      </c>
      <c r="M43" s="10">
        <v>0</v>
      </c>
      <c r="N43" s="10">
        <v>0</v>
      </c>
      <c r="O43" s="10">
        <v>0</v>
      </c>
      <c r="P43" s="10">
        <v>0</v>
      </c>
      <c r="Q43" s="24">
        <f t="shared" si="2"/>
        <v>0</v>
      </c>
    </row>
    <row r="44" spans="2:39" ht="18.75" x14ac:dyDescent="0.3">
      <c r="B44" s="26" t="s">
        <v>55</v>
      </c>
      <c r="C44" s="27">
        <v>0</v>
      </c>
      <c r="D44" s="27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  <c r="M44" s="10">
        <v>0</v>
      </c>
      <c r="N44" s="10">
        <v>0</v>
      </c>
      <c r="O44" s="10">
        <v>0</v>
      </c>
      <c r="P44" s="10">
        <v>0</v>
      </c>
      <c r="Q44" s="24">
        <f t="shared" si="2"/>
        <v>0</v>
      </c>
    </row>
    <row r="45" spans="2:39" ht="18.75" x14ac:dyDescent="0.3">
      <c r="B45" s="26" t="s">
        <v>56</v>
      </c>
      <c r="C45" s="27">
        <v>0</v>
      </c>
      <c r="D45" s="27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10">
        <v>0</v>
      </c>
      <c r="O45" s="10">
        <v>0</v>
      </c>
      <c r="P45" s="10">
        <v>0</v>
      </c>
      <c r="Q45" s="24">
        <f t="shared" si="2"/>
        <v>0</v>
      </c>
    </row>
    <row r="46" spans="2:39" ht="18.75" x14ac:dyDescent="0.3">
      <c r="B46" s="26" t="s">
        <v>57</v>
      </c>
      <c r="C46" s="27">
        <v>0</v>
      </c>
      <c r="D46" s="27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10">
        <v>0</v>
      </c>
      <c r="O46" s="10">
        <v>0</v>
      </c>
      <c r="P46" s="10">
        <v>0</v>
      </c>
      <c r="Q46" s="24">
        <f t="shared" si="2"/>
        <v>0</v>
      </c>
    </row>
    <row r="47" spans="2:39" s="25" customFormat="1" ht="18.75" x14ac:dyDescent="0.3">
      <c r="B47" s="22" t="s">
        <v>58</v>
      </c>
      <c r="C47" s="23">
        <f>SUM(C48:C53)</f>
        <v>0</v>
      </c>
      <c r="D47" s="23">
        <f>SUM(D48:D53)</f>
        <v>0</v>
      </c>
      <c r="E47" s="24">
        <f t="shared" ref="E47:P47" si="5">SUM(E48:E53)</f>
        <v>0</v>
      </c>
      <c r="F47" s="24">
        <f t="shared" si="5"/>
        <v>0</v>
      </c>
      <c r="G47" s="24">
        <f t="shared" si="5"/>
        <v>0</v>
      </c>
      <c r="H47" s="24">
        <f t="shared" si="5"/>
        <v>0</v>
      </c>
      <c r="I47" s="24">
        <f t="shared" si="5"/>
        <v>0</v>
      </c>
      <c r="J47" s="24">
        <f t="shared" si="5"/>
        <v>0</v>
      </c>
      <c r="K47" s="24">
        <f t="shared" si="5"/>
        <v>0</v>
      </c>
      <c r="L47" s="29">
        <f t="shared" si="5"/>
        <v>0</v>
      </c>
      <c r="M47" s="29">
        <f t="shared" si="5"/>
        <v>0</v>
      </c>
      <c r="N47" s="29">
        <f t="shared" si="5"/>
        <v>0</v>
      </c>
      <c r="O47" s="29">
        <f t="shared" si="5"/>
        <v>0</v>
      </c>
      <c r="P47" s="24">
        <f t="shared" si="5"/>
        <v>0</v>
      </c>
      <c r="Q47" s="24">
        <f t="shared" si="2"/>
        <v>0</v>
      </c>
    </row>
    <row r="48" spans="2:39" ht="18.75" x14ac:dyDescent="0.3">
      <c r="B48" s="26" t="s">
        <v>59</v>
      </c>
      <c r="C48" s="27">
        <v>0</v>
      </c>
      <c r="D48" s="27">
        <v>0</v>
      </c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10">
        <v>0</v>
      </c>
      <c r="K48" s="10">
        <v>0</v>
      </c>
      <c r="L48" s="10">
        <v>0</v>
      </c>
      <c r="M48" s="10">
        <v>0</v>
      </c>
      <c r="N48" s="10">
        <v>0</v>
      </c>
      <c r="O48" s="10">
        <v>0</v>
      </c>
      <c r="P48" s="10">
        <v>0</v>
      </c>
      <c r="Q48" s="24">
        <f t="shared" si="2"/>
        <v>0</v>
      </c>
    </row>
    <row r="49" spans="2:17" ht="18.75" x14ac:dyDescent="0.3">
      <c r="B49" s="26" t="s">
        <v>60</v>
      </c>
      <c r="C49" s="27">
        <v>0</v>
      </c>
      <c r="D49" s="27">
        <v>0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0">
        <v>0</v>
      </c>
      <c r="M49" s="10">
        <v>0</v>
      </c>
      <c r="N49" s="10">
        <v>0</v>
      </c>
      <c r="O49" s="10">
        <v>0</v>
      </c>
      <c r="P49" s="10">
        <v>0</v>
      </c>
      <c r="Q49" s="24">
        <f t="shared" si="2"/>
        <v>0</v>
      </c>
    </row>
    <row r="50" spans="2:17" ht="18.75" x14ac:dyDescent="0.3">
      <c r="B50" s="26" t="s">
        <v>61</v>
      </c>
      <c r="C50" s="27">
        <v>0</v>
      </c>
      <c r="D50" s="27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  <c r="M50" s="10">
        <v>0</v>
      </c>
      <c r="N50" s="10">
        <v>0</v>
      </c>
      <c r="O50" s="10">
        <v>0</v>
      </c>
      <c r="P50" s="10">
        <v>0</v>
      </c>
      <c r="Q50" s="24">
        <f t="shared" si="2"/>
        <v>0</v>
      </c>
    </row>
    <row r="51" spans="2:17" ht="18.75" x14ac:dyDescent="0.3">
      <c r="B51" s="26" t="s">
        <v>62</v>
      </c>
      <c r="C51" s="27">
        <v>0</v>
      </c>
      <c r="D51" s="27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  <c r="M51" s="10">
        <v>0</v>
      </c>
      <c r="N51" s="10">
        <v>0</v>
      </c>
      <c r="O51" s="10">
        <v>0</v>
      </c>
      <c r="P51" s="10">
        <v>0</v>
      </c>
      <c r="Q51" s="24">
        <f t="shared" si="2"/>
        <v>0</v>
      </c>
    </row>
    <row r="52" spans="2:17" ht="18.75" x14ac:dyDescent="0.3">
      <c r="B52" s="26" t="s">
        <v>63</v>
      </c>
      <c r="C52" s="27">
        <v>0</v>
      </c>
      <c r="D52" s="27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  <c r="M52" s="10">
        <v>0</v>
      </c>
      <c r="N52" s="10">
        <v>0</v>
      </c>
      <c r="O52" s="10">
        <v>0</v>
      </c>
      <c r="P52" s="10">
        <v>0</v>
      </c>
      <c r="Q52" s="24">
        <f t="shared" si="2"/>
        <v>0</v>
      </c>
    </row>
    <row r="53" spans="2:17" ht="18.75" x14ac:dyDescent="0.3">
      <c r="B53" s="26" t="s">
        <v>64</v>
      </c>
      <c r="C53" s="27">
        <v>0</v>
      </c>
      <c r="D53" s="27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  <c r="M53" s="10">
        <v>0</v>
      </c>
      <c r="N53" s="10">
        <v>0</v>
      </c>
      <c r="O53" s="10">
        <v>0</v>
      </c>
      <c r="P53" s="10">
        <v>0</v>
      </c>
      <c r="Q53" s="24">
        <f t="shared" si="2"/>
        <v>0</v>
      </c>
    </row>
    <row r="54" spans="2:17" s="25" customFormat="1" ht="18.75" x14ac:dyDescent="0.3">
      <c r="B54" s="22" t="s">
        <v>65</v>
      </c>
      <c r="C54" s="23">
        <f>SUM(C55:C63)</f>
        <v>4159400</v>
      </c>
      <c r="D54" s="23">
        <f>SUM(D55:D63)</f>
        <v>12358217.539999999</v>
      </c>
      <c r="E54" s="24">
        <f t="shared" ref="E54:P54" si="6">SUM(E55:E63)</f>
        <v>0</v>
      </c>
      <c r="F54" s="24">
        <f t="shared" si="6"/>
        <v>0</v>
      </c>
      <c r="G54" s="24">
        <f t="shared" si="6"/>
        <v>0</v>
      </c>
      <c r="H54" s="24">
        <f t="shared" si="6"/>
        <v>0</v>
      </c>
      <c r="I54" s="24">
        <f t="shared" si="6"/>
        <v>0</v>
      </c>
      <c r="J54" s="24">
        <f t="shared" si="6"/>
        <v>0</v>
      </c>
      <c r="K54" s="24">
        <f t="shared" si="6"/>
        <v>0</v>
      </c>
      <c r="L54" s="24">
        <f t="shared" si="6"/>
        <v>0</v>
      </c>
      <c r="M54" s="29">
        <f t="shared" si="6"/>
        <v>0</v>
      </c>
      <c r="N54" s="29">
        <f t="shared" si="6"/>
        <v>283658.81</v>
      </c>
      <c r="O54" s="29">
        <f t="shared" si="6"/>
        <v>0</v>
      </c>
      <c r="P54" s="24">
        <f t="shared" si="6"/>
        <v>2180475.67</v>
      </c>
      <c r="Q54" s="24">
        <f t="shared" si="2"/>
        <v>9894083.0599999987</v>
      </c>
    </row>
    <row r="55" spans="2:17" ht="18.75" x14ac:dyDescent="0.3">
      <c r="B55" s="26" t="s">
        <v>66</v>
      </c>
      <c r="C55" s="27">
        <v>1872400</v>
      </c>
      <c r="D55" s="27">
        <v>2565400</v>
      </c>
      <c r="E55" s="10">
        <v>0</v>
      </c>
      <c r="F55" s="10">
        <v>0</v>
      </c>
      <c r="G55" s="10">
        <v>0</v>
      </c>
      <c r="H55" s="10">
        <v>0</v>
      </c>
      <c r="I55" s="10">
        <v>0</v>
      </c>
      <c r="J55" s="10">
        <v>0</v>
      </c>
      <c r="K55" s="10">
        <v>0</v>
      </c>
      <c r="L55" s="10">
        <v>0</v>
      </c>
      <c r="M55" s="10">
        <v>0</v>
      </c>
      <c r="N55" s="10">
        <v>0</v>
      </c>
      <c r="O55" s="10">
        <v>0</v>
      </c>
      <c r="P55" s="10">
        <v>1098288.2</v>
      </c>
      <c r="Q55" s="24">
        <f t="shared" si="2"/>
        <v>1467111.8</v>
      </c>
    </row>
    <row r="56" spans="2:17" ht="18.75" x14ac:dyDescent="0.3">
      <c r="B56" s="26" t="s">
        <v>67</v>
      </c>
      <c r="C56" s="27">
        <v>0</v>
      </c>
      <c r="D56" s="27">
        <v>800000</v>
      </c>
      <c r="E56" s="10">
        <v>0</v>
      </c>
      <c r="F56" s="10">
        <v>0</v>
      </c>
      <c r="G56" s="10">
        <v>0</v>
      </c>
      <c r="H56" s="10">
        <v>0</v>
      </c>
      <c r="I56" s="10">
        <v>0</v>
      </c>
      <c r="J56" s="10">
        <v>0</v>
      </c>
      <c r="K56" s="10">
        <v>0</v>
      </c>
      <c r="L56" s="10">
        <v>0</v>
      </c>
      <c r="M56" s="10">
        <v>0</v>
      </c>
      <c r="N56" s="10">
        <v>0</v>
      </c>
      <c r="O56" s="10">
        <v>0</v>
      </c>
      <c r="P56" s="10">
        <v>611063</v>
      </c>
      <c r="Q56" s="24">
        <f t="shared" si="2"/>
        <v>188937</v>
      </c>
    </row>
    <row r="57" spans="2:17" ht="18.75" x14ac:dyDescent="0.3">
      <c r="B57" s="26" t="s">
        <v>68</v>
      </c>
      <c r="C57" s="27">
        <v>50000</v>
      </c>
      <c r="D57" s="27">
        <v>50000</v>
      </c>
      <c r="E57" s="10">
        <v>0</v>
      </c>
      <c r="F57" s="10">
        <v>0</v>
      </c>
      <c r="G57" s="10">
        <v>0</v>
      </c>
      <c r="H57" s="10">
        <v>0</v>
      </c>
      <c r="I57" s="10">
        <v>0</v>
      </c>
      <c r="J57" s="10">
        <v>0</v>
      </c>
      <c r="K57" s="10">
        <v>0</v>
      </c>
      <c r="L57" s="10">
        <v>0</v>
      </c>
      <c r="M57" s="10">
        <v>0</v>
      </c>
      <c r="N57" s="10">
        <v>0</v>
      </c>
      <c r="O57" s="10">
        <v>0</v>
      </c>
      <c r="P57" s="10">
        <v>0</v>
      </c>
      <c r="Q57" s="24">
        <f t="shared" si="2"/>
        <v>50000</v>
      </c>
    </row>
    <row r="58" spans="2:17" ht="18.75" x14ac:dyDescent="0.3">
      <c r="B58" s="26" t="s">
        <v>69</v>
      </c>
      <c r="C58" s="27">
        <v>15000</v>
      </c>
      <c r="D58" s="27">
        <v>1465000</v>
      </c>
      <c r="E58" s="10">
        <v>0</v>
      </c>
      <c r="F58" s="10">
        <v>0</v>
      </c>
      <c r="G58" s="10">
        <v>0</v>
      </c>
      <c r="H58" s="10">
        <v>0</v>
      </c>
      <c r="I58" s="10">
        <v>0</v>
      </c>
      <c r="J58" s="10">
        <v>0</v>
      </c>
      <c r="K58" s="10">
        <v>0</v>
      </c>
      <c r="L58" s="10">
        <v>0</v>
      </c>
      <c r="M58" s="10">
        <v>0</v>
      </c>
      <c r="N58" s="10">
        <v>252677.2</v>
      </c>
      <c r="O58" s="10">
        <v>0</v>
      </c>
      <c r="P58" s="10">
        <v>94550</v>
      </c>
      <c r="Q58" s="24">
        <f t="shared" si="2"/>
        <v>1117772.8</v>
      </c>
    </row>
    <row r="59" spans="2:17" ht="18.75" x14ac:dyDescent="0.3">
      <c r="B59" s="26" t="s">
        <v>70</v>
      </c>
      <c r="C59" s="27">
        <v>627000</v>
      </c>
      <c r="D59" s="27">
        <v>5632817.54</v>
      </c>
      <c r="E59" s="10">
        <v>0</v>
      </c>
      <c r="F59" s="10">
        <v>0</v>
      </c>
      <c r="G59" s="10">
        <v>0</v>
      </c>
      <c r="H59" s="10">
        <v>0</v>
      </c>
      <c r="I59" s="10">
        <v>0</v>
      </c>
      <c r="J59" s="10">
        <v>0</v>
      </c>
      <c r="K59" s="10">
        <v>0</v>
      </c>
      <c r="L59" s="10">
        <v>0</v>
      </c>
      <c r="M59" s="10">
        <v>0</v>
      </c>
      <c r="N59" s="10">
        <v>30981.61</v>
      </c>
      <c r="O59" s="10">
        <v>0</v>
      </c>
      <c r="P59" s="10">
        <v>189838.4</v>
      </c>
      <c r="Q59" s="24">
        <f t="shared" si="2"/>
        <v>5411997.5299999993</v>
      </c>
    </row>
    <row r="60" spans="2:17" ht="18.75" x14ac:dyDescent="0.3">
      <c r="B60" s="26" t="s">
        <v>71</v>
      </c>
      <c r="C60" s="27">
        <v>120000</v>
      </c>
      <c r="D60" s="27">
        <v>120000</v>
      </c>
      <c r="E60" s="10">
        <v>0</v>
      </c>
      <c r="F60" s="10">
        <v>0</v>
      </c>
      <c r="G60" s="10">
        <v>0</v>
      </c>
      <c r="H60" s="10">
        <v>0</v>
      </c>
      <c r="I60" s="10">
        <v>0</v>
      </c>
      <c r="J60" s="10">
        <v>0</v>
      </c>
      <c r="K60" s="10">
        <v>0</v>
      </c>
      <c r="L60" s="10">
        <v>0</v>
      </c>
      <c r="M60" s="10">
        <v>0</v>
      </c>
      <c r="N60" s="10">
        <v>0</v>
      </c>
      <c r="O60" s="10">
        <v>0</v>
      </c>
      <c r="P60" s="10">
        <v>0</v>
      </c>
      <c r="Q60" s="24">
        <f t="shared" si="2"/>
        <v>120000</v>
      </c>
    </row>
    <row r="61" spans="2:17" ht="18.75" x14ac:dyDescent="0.3">
      <c r="B61" s="26" t="s">
        <v>72</v>
      </c>
      <c r="C61" s="27">
        <v>300000</v>
      </c>
      <c r="D61" s="27">
        <v>300000</v>
      </c>
      <c r="E61" s="10">
        <v>0</v>
      </c>
      <c r="F61" s="10">
        <v>0</v>
      </c>
      <c r="G61" s="10">
        <v>0</v>
      </c>
      <c r="H61" s="10">
        <v>0</v>
      </c>
      <c r="I61" s="10">
        <v>0</v>
      </c>
      <c r="J61" s="10">
        <v>0</v>
      </c>
      <c r="K61" s="10">
        <v>0</v>
      </c>
      <c r="L61" s="10">
        <v>0</v>
      </c>
      <c r="M61" s="10">
        <v>0</v>
      </c>
      <c r="N61" s="10">
        <v>0</v>
      </c>
      <c r="O61" s="10">
        <v>0</v>
      </c>
      <c r="P61" s="10">
        <v>0</v>
      </c>
      <c r="Q61" s="24">
        <f t="shared" si="2"/>
        <v>300000</v>
      </c>
    </row>
    <row r="62" spans="2:17" ht="18.75" x14ac:dyDescent="0.3">
      <c r="B62" s="26" t="s">
        <v>73</v>
      </c>
      <c r="C62" s="27">
        <v>1175000</v>
      </c>
      <c r="D62" s="27">
        <v>1175000</v>
      </c>
      <c r="E62" s="10">
        <v>0</v>
      </c>
      <c r="F62" s="10">
        <v>0</v>
      </c>
      <c r="G62" s="10">
        <v>0</v>
      </c>
      <c r="H62" s="10">
        <v>0</v>
      </c>
      <c r="I62" s="10">
        <v>0</v>
      </c>
      <c r="J62" s="10">
        <v>0</v>
      </c>
      <c r="K62" s="10">
        <v>0</v>
      </c>
      <c r="L62" s="10">
        <v>0</v>
      </c>
      <c r="M62" s="10">
        <v>0</v>
      </c>
      <c r="N62" s="10">
        <v>0</v>
      </c>
      <c r="O62" s="10">
        <v>0</v>
      </c>
      <c r="P62" s="10">
        <v>88348.39</v>
      </c>
      <c r="Q62" s="24">
        <f t="shared" si="2"/>
        <v>1086651.6100000001</v>
      </c>
    </row>
    <row r="63" spans="2:17" ht="18.75" x14ac:dyDescent="0.3">
      <c r="B63" s="26" t="s">
        <v>74</v>
      </c>
      <c r="C63" s="27">
        <v>0</v>
      </c>
      <c r="D63" s="27">
        <v>250000</v>
      </c>
      <c r="E63" s="10">
        <v>0</v>
      </c>
      <c r="F63" s="10">
        <v>0</v>
      </c>
      <c r="G63" s="10">
        <v>0</v>
      </c>
      <c r="H63" s="10">
        <v>0</v>
      </c>
      <c r="I63" s="10">
        <v>0</v>
      </c>
      <c r="J63" s="10">
        <v>0</v>
      </c>
      <c r="K63" s="10">
        <v>0</v>
      </c>
      <c r="L63" s="10">
        <v>0</v>
      </c>
      <c r="M63" s="10">
        <v>0</v>
      </c>
      <c r="N63" s="10">
        <v>0</v>
      </c>
      <c r="O63" s="10">
        <v>0</v>
      </c>
      <c r="P63" s="10">
        <v>98387.68</v>
      </c>
      <c r="Q63" s="24">
        <f t="shared" si="2"/>
        <v>151612.32</v>
      </c>
    </row>
    <row r="64" spans="2:17" s="25" customFormat="1" ht="18.75" x14ac:dyDescent="0.3">
      <c r="B64" s="22" t="s">
        <v>75</v>
      </c>
      <c r="C64" s="23">
        <f>SUM(C65:C68)</f>
        <v>0</v>
      </c>
      <c r="D64" s="23">
        <f>SUM(D65:D68)</f>
        <v>0</v>
      </c>
      <c r="E64" s="24">
        <f t="shared" ref="E64:P64" si="7">SUM(E65:E68)</f>
        <v>0</v>
      </c>
      <c r="F64" s="24">
        <f t="shared" si="7"/>
        <v>0</v>
      </c>
      <c r="G64" s="24">
        <f t="shared" si="7"/>
        <v>0</v>
      </c>
      <c r="H64" s="24">
        <f t="shared" si="7"/>
        <v>0</v>
      </c>
      <c r="I64" s="24">
        <f t="shared" si="7"/>
        <v>0</v>
      </c>
      <c r="J64" s="24">
        <f t="shared" si="7"/>
        <v>0</v>
      </c>
      <c r="K64" s="24">
        <f t="shared" si="7"/>
        <v>0</v>
      </c>
      <c r="L64" s="29">
        <f t="shared" si="7"/>
        <v>0</v>
      </c>
      <c r="M64" s="29">
        <f t="shared" si="7"/>
        <v>0</v>
      </c>
      <c r="N64" s="29">
        <f t="shared" si="7"/>
        <v>0</v>
      </c>
      <c r="O64" s="29">
        <f t="shared" si="7"/>
        <v>0</v>
      </c>
      <c r="P64" s="24">
        <f t="shared" si="7"/>
        <v>0</v>
      </c>
      <c r="Q64" s="24">
        <f t="shared" si="2"/>
        <v>0</v>
      </c>
    </row>
    <row r="65" spans="2:17" ht="18.75" x14ac:dyDescent="0.3">
      <c r="B65" s="26" t="s">
        <v>76</v>
      </c>
      <c r="C65" s="27">
        <v>0</v>
      </c>
      <c r="D65" s="27">
        <v>0</v>
      </c>
      <c r="E65" s="10">
        <v>0</v>
      </c>
      <c r="F65" s="10">
        <v>0</v>
      </c>
      <c r="G65" s="10">
        <v>0</v>
      </c>
      <c r="H65" s="10">
        <v>0</v>
      </c>
      <c r="I65" s="10">
        <v>0</v>
      </c>
      <c r="J65" s="10">
        <v>0</v>
      </c>
      <c r="K65" s="10">
        <v>0</v>
      </c>
      <c r="L65" s="10">
        <v>0</v>
      </c>
      <c r="M65" s="10">
        <v>0</v>
      </c>
      <c r="N65" s="10">
        <v>0</v>
      </c>
      <c r="O65" s="10">
        <v>0</v>
      </c>
      <c r="P65" s="10">
        <v>0</v>
      </c>
      <c r="Q65" s="24">
        <f t="shared" si="2"/>
        <v>0</v>
      </c>
    </row>
    <row r="66" spans="2:17" ht="18.75" x14ac:dyDescent="0.3">
      <c r="B66" s="26" t="s">
        <v>77</v>
      </c>
      <c r="C66" s="27">
        <v>0</v>
      </c>
      <c r="D66" s="27">
        <v>0</v>
      </c>
      <c r="E66" s="10">
        <v>0</v>
      </c>
      <c r="F66" s="10">
        <v>0</v>
      </c>
      <c r="G66" s="10">
        <v>0</v>
      </c>
      <c r="H66" s="10">
        <v>0</v>
      </c>
      <c r="I66" s="10">
        <v>0</v>
      </c>
      <c r="J66" s="10">
        <v>0</v>
      </c>
      <c r="K66" s="10">
        <v>0</v>
      </c>
      <c r="L66" s="10">
        <v>0</v>
      </c>
      <c r="M66" s="10">
        <v>0</v>
      </c>
      <c r="N66" s="10">
        <v>0</v>
      </c>
      <c r="O66" s="10">
        <v>0</v>
      </c>
      <c r="P66" s="10">
        <v>0</v>
      </c>
      <c r="Q66" s="24">
        <f t="shared" si="2"/>
        <v>0</v>
      </c>
    </row>
    <row r="67" spans="2:17" ht="18.75" x14ac:dyDescent="0.3">
      <c r="B67" s="26" t="s">
        <v>78</v>
      </c>
      <c r="C67" s="27">
        <v>0</v>
      </c>
      <c r="D67" s="27">
        <v>0</v>
      </c>
      <c r="E67" s="10">
        <v>0</v>
      </c>
      <c r="F67" s="10">
        <v>0</v>
      </c>
      <c r="G67" s="10">
        <v>0</v>
      </c>
      <c r="H67" s="10">
        <v>0</v>
      </c>
      <c r="I67" s="10">
        <v>0</v>
      </c>
      <c r="J67" s="10">
        <v>0</v>
      </c>
      <c r="K67" s="10">
        <v>0</v>
      </c>
      <c r="L67" s="10">
        <v>0</v>
      </c>
      <c r="M67" s="10">
        <v>0</v>
      </c>
      <c r="N67" s="10">
        <v>0</v>
      </c>
      <c r="O67" s="10">
        <v>0</v>
      </c>
      <c r="P67" s="10">
        <v>0</v>
      </c>
      <c r="Q67" s="24">
        <f t="shared" si="2"/>
        <v>0</v>
      </c>
    </row>
    <row r="68" spans="2:17" ht="18.75" x14ac:dyDescent="0.3">
      <c r="B68" s="26" t="s">
        <v>79</v>
      </c>
      <c r="C68" s="27">
        <v>0</v>
      </c>
      <c r="D68" s="27">
        <v>0</v>
      </c>
      <c r="E68" s="10">
        <v>0</v>
      </c>
      <c r="F68" s="10">
        <v>0</v>
      </c>
      <c r="G68" s="10">
        <v>0</v>
      </c>
      <c r="H68" s="10">
        <v>0</v>
      </c>
      <c r="I68" s="10">
        <v>0</v>
      </c>
      <c r="J68" s="10">
        <v>0</v>
      </c>
      <c r="K68" s="10">
        <v>0</v>
      </c>
      <c r="L68" s="10">
        <v>0</v>
      </c>
      <c r="M68" s="10">
        <v>0</v>
      </c>
      <c r="N68" s="10">
        <v>0</v>
      </c>
      <c r="O68" s="10">
        <v>0</v>
      </c>
      <c r="P68" s="10">
        <v>0</v>
      </c>
      <c r="Q68" s="24">
        <f t="shared" si="2"/>
        <v>0</v>
      </c>
    </row>
    <row r="69" spans="2:17" s="25" customFormat="1" ht="18.75" x14ac:dyDescent="0.3">
      <c r="B69" s="22" t="s">
        <v>80</v>
      </c>
      <c r="C69" s="23">
        <f>SUM(C70:C71)</f>
        <v>0</v>
      </c>
      <c r="D69" s="23">
        <f>SUM(D70:D71)</f>
        <v>0</v>
      </c>
      <c r="E69" s="24">
        <f t="shared" ref="E69:P69" si="8">SUM(E70:E71)</f>
        <v>0</v>
      </c>
      <c r="F69" s="24">
        <f t="shared" si="8"/>
        <v>0</v>
      </c>
      <c r="G69" s="24">
        <f t="shared" si="8"/>
        <v>0</v>
      </c>
      <c r="H69" s="24">
        <f t="shared" si="8"/>
        <v>0</v>
      </c>
      <c r="I69" s="24">
        <f t="shared" si="8"/>
        <v>0</v>
      </c>
      <c r="J69" s="24">
        <f t="shared" si="8"/>
        <v>0</v>
      </c>
      <c r="K69" s="24">
        <f t="shared" si="8"/>
        <v>0</v>
      </c>
      <c r="L69" s="29">
        <f t="shared" si="8"/>
        <v>0</v>
      </c>
      <c r="M69" s="29">
        <f t="shared" si="8"/>
        <v>0</v>
      </c>
      <c r="N69" s="29">
        <f t="shared" si="8"/>
        <v>0</v>
      </c>
      <c r="O69" s="29">
        <f t="shared" si="8"/>
        <v>0</v>
      </c>
      <c r="P69" s="24">
        <f t="shared" si="8"/>
        <v>0</v>
      </c>
      <c r="Q69" s="24">
        <f t="shared" si="2"/>
        <v>0</v>
      </c>
    </row>
    <row r="70" spans="2:17" ht="18.75" x14ac:dyDescent="0.3">
      <c r="B70" s="26" t="s">
        <v>81</v>
      </c>
      <c r="C70" s="27">
        <v>0</v>
      </c>
      <c r="D70" s="27">
        <v>0</v>
      </c>
      <c r="E70" s="10">
        <v>0</v>
      </c>
      <c r="F70" s="10">
        <v>0</v>
      </c>
      <c r="G70" s="10">
        <v>0</v>
      </c>
      <c r="H70" s="10">
        <v>0</v>
      </c>
      <c r="I70" s="10">
        <v>0</v>
      </c>
      <c r="J70" s="10">
        <v>0</v>
      </c>
      <c r="K70" s="10">
        <v>0</v>
      </c>
      <c r="L70" s="10">
        <v>0</v>
      </c>
      <c r="M70" s="10">
        <v>0</v>
      </c>
      <c r="N70" s="10">
        <v>0</v>
      </c>
      <c r="O70" s="10">
        <v>0</v>
      </c>
      <c r="P70" s="10">
        <v>0</v>
      </c>
      <c r="Q70" s="24">
        <f t="shared" si="2"/>
        <v>0</v>
      </c>
    </row>
    <row r="71" spans="2:17" ht="18.75" x14ac:dyDescent="0.3">
      <c r="B71" s="26" t="s">
        <v>82</v>
      </c>
      <c r="C71" s="27">
        <v>0</v>
      </c>
      <c r="D71" s="27">
        <v>0</v>
      </c>
      <c r="E71" s="10">
        <v>0</v>
      </c>
      <c r="F71" s="10">
        <v>0</v>
      </c>
      <c r="G71" s="10">
        <v>0</v>
      </c>
      <c r="H71" s="10">
        <v>0</v>
      </c>
      <c r="I71" s="10">
        <v>0</v>
      </c>
      <c r="J71" s="10">
        <v>0</v>
      </c>
      <c r="K71" s="10">
        <v>0</v>
      </c>
      <c r="L71" s="10">
        <v>0</v>
      </c>
      <c r="M71" s="10">
        <v>0</v>
      </c>
      <c r="N71" s="10">
        <v>0</v>
      </c>
      <c r="O71" s="10">
        <v>0</v>
      </c>
      <c r="P71" s="10">
        <v>0</v>
      </c>
      <c r="Q71" s="24">
        <f t="shared" si="2"/>
        <v>0</v>
      </c>
    </row>
    <row r="72" spans="2:17" s="25" customFormat="1" ht="18.75" x14ac:dyDescent="0.3">
      <c r="B72" s="22" t="s">
        <v>83</v>
      </c>
      <c r="C72" s="23">
        <f>SUM(C73:C75)</f>
        <v>0</v>
      </c>
      <c r="D72" s="23">
        <f>SUM(D73:D75)</f>
        <v>0</v>
      </c>
      <c r="E72" s="24">
        <f t="shared" ref="E72:P72" si="9">SUM(E73:E75)</f>
        <v>0</v>
      </c>
      <c r="F72" s="24">
        <f t="shared" si="9"/>
        <v>0</v>
      </c>
      <c r="G72" s="24">
        <f t="shared" si="9"/>
        <v>0</v>
      </c>
      <c r="H72" s="24">
        <f t="shared" si="9"/>
        <v>0</v>
      </c>
      <c r="I72" s="24">
        <f t="shared" si="9"/>
        <v>0</v>
      </c>
      <c r="J72" s="24">
        <f t="shared" si="9"/>
        <v>0</v>
      </c>
      <c r="K72" s="24">
        <f t="shared" si="9"/>
        <v>0</v>
      </c>
      <c r="L72" s="29">
        <f t="shared" si="9"/>
        <v>0</v>
      </c>
      <c r="M72" s="29">
        <f t="shared" si="9"/>
        <v>0</v>
      </c>
      <c r="N72" s="29">
        <f t="shared" si="9"/>
        <v>0</v>
      </c>
      <c r="O72" s="29">
        <f t="shared" si="9"/>
        <v>0</v>
      </c>
      <c r="P72" s="24">
        <f t="shared" si="9"/>
        <v>0</v>
      </c>
      <c r="Q72" s="24">
        <f t="shared" si="2"/>
        <v>0</v>
      </c>
    </row>
    <row r="73" spans="2:17" ht="18.75" x14ac:dyDescent="0.3">
      <c r="B73" s="26" t="s">
        <v>84</v>
      </c>
      <c r="C73" s="27">
        <v>0</v>
      </c>
      <c r="D73" s="27">
        <v>0</v>
      </c>
      <c r="E73" s="10">
        <v>0</v>
      </c>
      <c r="F73" s="10">
        <v>0</v>
      </c>
      <c r="G73" s="10">
        <v>0</v>
      </c>
      <c r="H73" s="10">
        <v>0</v>
      </c>
      <c r="I73" s="10">
        <v>0</v>
      </c>
      <c r="J73" s="10">
        <v>0</v>
      </c>
      <c r="K73" s="10">
        <v>0</v>
      </c>
      <c r="L73" s="10">
        <v>0</v>
      </c>
      <c r="M73" s="10">
        <v>0</v>
      </c>
      <c r="N73" s="10">
        <v>0</v>
      </c>
      <c r="O73" s="10">
        <v>0</v>
      </c>
      <c r="P73" s="10">
        <v>0</v>
      </c>
      <c r="Q73" s="24">
        <f t="shared" si="2"/>
        <v>0</v>
      </c>
    </row>
    <row r="74" spans="2:17" ht="18.75" x14ac:dyDescent="0.3">
      <c r="B74" s="26" t="s">
        <v>85</v>
      </c>
      <c r="C74" s="27">
        <v>0</v>
      </c>
      <c r="D74" s="27">
        <v>0</v>
      </c>
      <c r="E74" s="10">
        <v>0</v>
      </c>
      <c r="F74" s="10">
        <v>0</v>
      </c>
      <c r="G74" s="10">
        <v>0</v>
      </c>
      <c r="H74" s="10">
        <v>0</v>
      </c>
      <c r="I74" s="10">
        <v>0</v>
      </c>
      <c r="J74" s="10">
        <v>0</v>
      </c>
      <c r="K74" s="10">
        <v>0</v>
      </c>
      <c r="L74" s="10">
        <v>0</v>
      </c>
      <c r="M74" s="10">
        <v>0</v>
      </c>
      <c r="N74" s="10">
        <v>0</v>
      </c>
      <c r="O74" s="10">
        <v>0</v>
      </c>
      <c r="P74" s="10">
        <v>0</v>
      </c>
      <c r="Q74" s="24">
        <f t="shared" si="2"/>
        <v>0</v>
      </c>
    </row>
    <row r="75" spans="2:17" ht="18.75" x14ac:dyDescent="0.3">
      <c r="B75" s="26" t="s">
        <v>86</v>
      </c>
      <c r="C75" s="27">
        <v>0</v>
      </c>
      <c r="D75" s="27">
        <v>0</v>
      </c>
      <c r="E75" s="10">
        <v>0</v>
      </c>
      <c r="F75" s="10">
        <v>0</v>
      </c>
      <c r="G75" s="10">
        <v>0</v>
      </c>
      <c r="H75" s="10">
        <v>0</v>
      </c>
      <c r="I75" s="10">
        <v>0</v>
      </c>
      <c r="J75" s="10">
        <v>0</v>
      </c>
      <c r="K75" s="10">
        <v>0</v>
      </c>
      <c r="L75" s="10">
        <v>0</v>
      </c>
      <c r="M75" s="10">
        <v>0</v>
      </c>
      <c r="N75" s="10">
        <v>0</v>
      </c>
      <c r="O75" s="10">
        <v>0</v>
      </c>
      <c r="P75" s="10">
        <v>0</v>
      </c>
      <c r="Q75" s="24">
        <f t="shared" si="2"/>
        <v>0</v>
      </c>
    </row>
    <row r="76" spans="2:17" s="25" customFormat="1" ht="18.75" x14ac:dyDescent="0.3">
      <c r="B76" s="19" t="s">
        <v>87</v>
      </c>
      <c r="C76" s="20">
        <f>C77+C80+C83</f>
        <v>0</v>
      </c>
      <c r="D76" s="20">
        <f>D77+D80+D83</f>
        <v>0</v>
      </c>
      <c r="E76" s="21">
        <f t="shared" ref="E76:P76" si="10">E77+E80+E83</f>
        <v>0</v>
      </c>
      <c r="F76" s="21">
        <f t="shared" si="10"/>
        <v>0</v>
      </c>
      <c r="G76" s="21">
        <f t="shared" si="10"/>
        <v>0</v>
      </c>
      <c r="H76" s="21">
        <f t="shared" si="10"/>
        <v>0</v>
      </c>
      <c r="I76" s="21">
        <f t="shared" si="10"/>
        <v>0</v>
      </c>
      <c r="J76" s="21">
        <f t="shared" si="10"/>
        <v>0</v>
      </c>
      <c r="K76" s="21">
        <f t="shared" si="10"/>
        <v>0</v>
      </c>
      <c r="L76" s="31">
        <f t="shared" si="10"/>
        <v>0</v>
      </c>
      <c r="M76" s="31">
        <f t="shared" si="10"/>
        <v>0</v>
      </c>
      <c r="N76" s="31">
        <f t="shared" si="10"/>
        <v>0</v>
      </c>
      <c r="O76" s="31">
        <f t="shared" si="10"/>
        <v>0</v>
      </c>
      <c r="P76" s="21">
        <f t="shared" si="10"/>
        <v>0</v>
      </c>
      <c r="Q76" s="24">
        <f t="shared" si="2"/>
        <v>0</v>
      </c>
    </row>
    <row r="77" spans="2:17" s="25" customFormat="1" ht="18.75" x14ac:dyDescent="0.3">
      <c r="B77" s="22" t="s">
        <v>88</v>
      </c>
      <c r="C77" s="23">
        <f>SUM(C78:C79)</f>
        <v>0</v>
      </c>
      <c r="D77" s="23">
        <f>SUM(D78:D79)</f>
        <v>0</v>
      </c>
      <c r="E77" s="24">
        <f t="shared" ref="E77:P77" si="11">SUM(E78:E79)</f>
        <v>0</v>
      </c>
      <c r="F77" s="24">
        <f t="shared" si="11"/>
        <v>0</v>
      </c>
      <c r="G77" s="24">
        <f t="shared" si="11"/>
        <v>0</v>
      </c>
      <c r="H77" s="24">
        <f t="shared" si="11"/>
        <v>0</v>
      </c>
      <c r="I77" s="24">
        <f t="shared" si="11"/>
        <v>0</v>
      </c>
      <c r="J77" s="24">
        <f t="shared" si="11"/>
        <v>0</v>
      </c>
      <c r="K77" s="24">
        <f t="shared" si="11"/>
        <v>0</v>
      </c>
      <c r="L77" s="29">
        <f t="shared" si="11"/>
        <v>0</v>
      </c>
      <c r="M77" s="29">
        <f t="shared" si="11"/>
        <v>0</v>
      </c>
      <c r="N77" s="29">
        <f t="shared" si="11"/>
        <v>0</v>
      </c>
      <c r="O77" s="29">
        <f t="shared" si="11"/>
        <v>0</v>
      </c>
      <c r="P77" s="24">
        <f t="shared" si="11"/>
        <v>0</v>
      </c>
      <c r="Q77" s="24">
        <f t="shared" si="2"/>
        <v>0</v>
      </c>
    </row>
    <row r="78" spans="2:17" ht="18.75" x14ac:dyDescent="0.3">
      <c r="B78" s="26" t="s">
        <v>89</v>
      </c>
      <c r="C78" s="27">
        <v>0</v>
      </c>
      <c r="D78" s="27">
        <v>0</v>
      </c>
      <c r="E78" s="10">
        <v>0</v>
      </c>
      <c r="F78" s="10">
        <v>0</v>
      </c>
      <c r="G78" s="10">
        <v>0</v>
      </c>
      <c r="H78" s="10">
        <v>0</v>
      </c>
      <c r="I78" s="10">
        <v>0</v>
      </c>
      <c r="J78" s="10">
        <v>0</v>
      </c>
      <c r="K78" s="10">
        <v>0</v>
      </c>
      <c r="L78" s="10">
        <v>0</v>
      </c>
      <c r="M78" s="10">
        <v>0</v>
      </c>
      <c r="N78" s="10">
        <v>0</v>
      </c>
      <c r="O78" s="10">
        <v>0</v>
      </c>
      <c r="P78" s="10">
        <v>0</v>
      </c>
      <c r="Q78" s="24">
        <f t="shared" ref="Q78:Q85" si="12">D78-E78-F78-G78-H78-I78-J78-K78-L78-M78-N78-O78-P78</f>
        <v>0</v>
      </c>
    </row>
    <row r="79" spans="2:17" ht="18.75" x14ac:dyDescent="0.3">
      <c r="B79" s="26" t="s">
        <v>90</v>
      </c>
      <c r="C79" s="27">
        <v>0</v>
      </c>
      <c r="D79" s="27">
        <v>0</v>
      </c>
      <c r="E79" s="10">
        <v>0</v>
      </c>
      <c r="F79" s="10">
        <v>0</v>
      </c>
      <c r="G79" s="10">
        <v>0</v>
      </c>
      <c r="H79" s="10">
        <v>0</v>
      </c>
      <c r="I79" s="10">
        <v>0</v>
      </c>
      <c r="J79" s="10">
        <v>0</v>
      </c>
      <c r="K79" s="10">
        <v>0</v>
      </c>
      <c r="L79" s="10">
        <v>0</v>
      </c>
      <c r="M79" s="10">
        <v>0</v>
      </c>
      <c r="N79" s="10">
        <v>0</v>
      </c>
      <c r="O79" s="10">
        <v>0</v>
      </c>
      <c r="P79" s="10">
        <v>0</v>
      </c>
      <c r="Q79" s="24">
        <f t="shared" si="12"/>
        <v>0</v>
      </c>
    </row>
    <row r="80" spans="2:17" s="25" customFormat="1" ht="18.75" x14ac:dyDescent="0.3">
      <c r="B80" s="22" t="s">
        <v>91</v>
      </c>
      <c r="C80" s="23">
        <f>SUM(C81:C82)</f>
        <v>0</v>
      </c>
      <c r="D80" s="23">
        <f>SUM(D81:D82)</f>
        <v>0</v>
      </c>
      <c r="E80" s="24">
        <f t="shared" ref="E80:P80" si="13">SUM(E81:E82)</f>
        <v>0</v>
      </c>
      <c r="F80" s="24">
        <f t="shared" si="13"/>
        <v>0</v>
      </c>
      <c r="G80" s="24">
        <f t="shared" si="13"/>
        <v>0</v>
      </c>
      <c r="H80" s="24">
        <f t="shared" si="13"/>
        <v>0</v>
      </c>
      <c r="I80" s="24">
        <f t="shared" si="13"/>
        <v>0</v>
      </c>
      <c r="J80" s="24">
        <f t="shared" si="13"/>
        <v>0</v>
      </c>
      <c r="K80" s="24">
        <f t="shared" si="13"/>
        <v>0</v>
      </c>
      <c r="L80" s="29">
        <f t="shared" si="13"/>
        <v>0</v>
      </c>
      <c r="M80" s="29">
        <f t="shared" si="13"/>
        <v>0</v>
      </c>
      <c r="N80" s="29">
        <f t="shared" si="13"/>
        <v>0</v>
      </c>
      <c r="O80" s="29">
        <f t="shared" si="13"/>
        <v>0</v>
      </c>
      <c r="P80" s="24">
        <f t="shared" si="13"/>
        <v>0</v>
      </c>
      <c r="Q80" s="24">
        <f t="shared" si="12"/>
        <v>0</v>
      </c>
    </row>
    <row r="81" spans="2:17" ht="18.75" x14ac:dyDescent="0.3">
      <c r="B81" s="26" t="s">
        <v>92</v>
      </c>
      <c r="C81" s="27">
        <v>0</v>
      </c>
      <c r="D81" s="27">
        <v>0</v>
      </c>
      <c r="E81" s="10">
        <v>0</v>
      </c>
      <c r="F81" s="10">
        <v>0</v>
      </c>
      <c r="G81" s="10">
        <v>0</v>
      </c>
      <c r="H81" s="10">
        <v>0</v>
      </c>
      <c r="I81" s="10">
        <v>0</v>
      </c>
      <c r="J81" s="10">
        <v>0</v>
      </c>
      <c r="K81" s="10">
        <v>0</v>
      </c>
      <c r="L81" s="10">
        <v>0</v>
      </c>
      <c r="M81" s="10">
        <v>0</v>
      </c>
      <c r="N81" s="10">
        <v>0</v>
      </c>
      <c r="O81" s="10">
        <v>0</v>
      </c>
      <c r="P81" s="10">
        <v>0</v>
      </c>
      <c r="Q81" s="24">
        <f t="shared" si="12"/>
        <v>0</v>
      </c>
    </row>
    <row r="82" spans="2:17" ht="18.75" x14ac:dyDescent="0.3">
      <c r="B82" s="26" t="s">
        <v>93</v>
      </c>
      <c r="C82" s="27">
        <v>0</v>
      </c>
      <c r="D82" s="27">
        <v>0</v>
      </c>
      <c r="E82" s="10">
        <v>0</v>
      </c>
      <c r="F82" s="10">
        <v>0</v>
      </c>
      <c r="G82" s="10">
        <v>0</v>
      </c>
      <c r="H82" s="10">
        <v>0</v>
      </c>
      <c r="I82" s="10">
        <v>0</v>
      </c>
      <c r="J82" s="10">
        <v>0</v>
      </c>
      <c r="K82" s="10">
        <v>0</v>
      </c>
      <c r="L82" s="10">
        <v>0</v>
      </c>
      <c r="M82" s="10">
        <v>0</v>
      </c>
      <c r="N82" s="10">
        <v>0</v>
      </c>
      <c r="O82" s="10">
        <v>0</v>
      </c>
      <c r="P82" s="10">
        <v>0</v>
      </c>
      <c r="Q82" s="24">
        <f t="shared" si="12"/>
        <v>0</v>
      </c>
    </row>
    <row r="83" spans="2:17" s="25" customFormat="1" ht="18.75" x14ac:dyDescent="0.3">
      <c r="B83" s="22" t="s">
        <v>94</v>
      </c>
      <c r="C83" s="23">
        <f>SUM(C84)</f>
        <v>0</v>
      </c>
      <c r="D83" s="23">
        <f>SUM(D84)</f>
        <v>0</v>
      </c>
      <c r="E83" s="24">
        <f t="shared" ref="E83:P83" si="14">SUM(E84)</f>
        <v>0</v>
      </c>
      <c r="F83" s="24">
        <f t="shared" si="14"/>
        <v>0</v>
      </c>
      <c r="G83" s="24">
        <f t="shared" si="14"/>
        <v>0</v>
      </c>
      <c r="H83" s="24">
        <f t="shared" si="14"/>
        <v>0</v>
      </c>
      <c r="I83" s="24">
        <f t="shared" si="14"/>
        <v>0</v>
      </c>
      <c r="J83" s="24">
        <f t="shared" si="14"/>
        <v>0</v>
      </c>
      <c r="K83" s="24">
        <f t="shared" si="14"/>
        <v>0</v>
      </c>
      <c r="L83" s="29">
        <f t="shared" si="14"/>
        <v>0</v>
      </c>
      <c r="M83" s="29">
        <f t="shared" si="14"/>
        <v>0</v>
      </c>
      <c r="N83" s="29">
        <f t="shared" si="14"/>
        <v>0</v>
      </c>
      <c r="O83" s="29">
        <f t="shared" si="14"/>
        <v>0</v>
      </c>
      <c r="P83" s="24">
        <f t="shared" si="14"/>
        <v>0</v>
      </c>
      <c r="Q83" s="24">
        <f t="shared" si="12"/>
        <v>0</v>
      </c>
    </row>
    <row r="84" spans="2:17" ht="18.75" x14ac:dyDescent="0.3">
      <c r="B84" s="26" t="s">
        <v>95</v>
      </c>
      <c r="C84" s="27">
        <v>0</v>
      </c>
      <c r="D84" s="27">
        <v>0</v>
      </c>
      <c r="E84" s="10">
        <v>0</v>
      </c>
      <c r="F84" s="10">
        <v>0</v>
      </c>
      <c r="G84" s="10">
        <v>0</v>
      </c>
      <c r="H84" s="10">
        <v>0</v>
      </c>
      <c r="I84" s="10">
        <v>0</v>
      </c>
      <c r="J84" s="10">
        <v>0</v>
      </c>
      <c r="K84" s="10">
        <v>0</v>
      </c>
      <c r="L84" s="10">
        <v>0</v>
      </c>
      <c r="M84" s="10">
        <v>0</v>
      </c>
      <c r="N84" s="10">
        <v>0</v>
      </c>
      <c r="O84" s="10">
        <v>0</v>
      </c>
      <c r="P84" s="10">
        <v>0</v>
      </c>
      <c r="Q84" s="24">
        <f t="shared" si="12"/>
        <v>0</v>
      </c>
    </row>
    <row r="85" spans="2:17" ht="18.75" x14ac:dyDescent="0.3">
      <c r="B85" s="32" t="s">
        <v>96</v>
      </c>
      <c r="C85" s="33">
        <f>C11+C76</f>
        <v>331967148</v>
      </c>
      <c r="D85" s="33">
        <f>D11+D76</f>
        <v>352780057.34000003</v>
      </c>
      <c r="E85" s="34">
        <f t="shared" ref="E85:P85" si="15">E11+E76</f>
        <v>19783124.780000001</v>
      </c>
      <c r="F85" s="34">
        <f t="shared" si="15"/>
        <v>20671236.090000004</v>
      </c>
      <c r="G85" s="34">
        <f t="shared" si="15"/>
        <v>20964507.780000001</v>
      </c>
      <c r="H85" s="34">
        <f t="shared" si="15"/>
        <v>38621161.939999998</v>
      </c>
      <c r="I85" s="34">
        <f t="shared" si="15"/>
        <v>22760356.599999998</v>
      </c>
      <c r="J85" s="34">
        <f t="shared" si="15"/>
        <v>21854991.760000002</v>
      </c>
      <c r="K85" s="34">
        <f t="shared" si="15"/>
        <v>21077737.210000001</v>
      </c>
      <c r="L85" s="34">
        <f t="shared" si="15"/>
        <v>21021528</v>
      </c>
      <c r="M85" s="34">
        <f t="shared" si="15"/>
        <v>20849150.59</v>
      </c>
      <c r="N85" s="35">
        <f t="shared" si="15"/>
        <v>36515139.070000008</v>
      </c>
      <c r="O85" s="35">
        <f t="shared" si="15"/>
        <v>38689414.120000005</v>
      </c>
      <c r="P85" s="34">
        <f t="shared" si="15"/>
        <v>32016181.810000002</v>
      </c>
      <c r="Q85" s="34">
        <f t="shared" si="12"/>
        <v>37955527.590000048</v>
      </c>
    </row>
  </sheetData>
  <mergeCells count="9">
    <mergeCell ref="B3:Q3"/>
    <mergeCell ref="B4:Q4"/>
    <mergeCell ref="B5:Q5"/>
    <mergeCell ref="B6:Q6"/>
    <mergeCell ref="B7:Q7"/>
    <mergeCell ref="B9:B10"/>
    <mergeCell ref="C9:C10"/>
    <mergeCell ref="D9:D10"/>
    <mergeCell ref="E9:Q9"/>
  </mergeCells>
  <pageMargins left="0.2" right="0.2" top="0.75" bottom="0.75" header="0.3" footer="0.3"/>
  <pageSetup paperSize="5" scale="44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P2 Presupuesto Aprobado-Ejec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Sawdy Yamel Ortiz Jiménez</dc:creator>
  <cp:lastModifiedBy>Sawdy Yamel Ortiz Jiménez</cp:lastModifiedBy>
  <dcterms:created xsi:type="dcterms:W3CDTF">2026-01-20T15:40:57Z</dcterms:created>
  <dcterms:modified xsi:type="dcterms:W3CDTF">2026-01-20T15:41:21Z</dcterms:modified>
</cp:coreProperties>
</file>