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3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Financ'!$A$1:$O$208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<sst xmlns="http://schemas.openxmlformats.org/spreadsheetml/2006/main" count="240" uniqueCount="47">
  <si>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</si>
  <si>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</si>
  <si>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</si>
  <si>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</si>
  <si>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</si>
  <si>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</si>
  <si>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</si>
  <si>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</si>
  <si>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</si>
  <si>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</si>
  <si>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</si>
  <si>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</si>
  <si>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</si>
  <si>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</si>
  <si>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</si>
  <si>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</si>
  <si>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</si>
  <si>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</si>
  <si>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</si>
  <si>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</si>
  <si>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</si>
  <si>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</si>
  <si>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</si>
  <si>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</si>
  <si>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</si>
  <si>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</si>
  <si>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</si>
  <si>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</si>
  <si>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</si>
  <si>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</si>
  <si>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</si>
  <si>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</si>
  <si>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</si>
  <si>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</si>
  <si>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</si>
  <si>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</si>
  <si>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</si>
  <si>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</si>
  <si>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</si>
  <si>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</si>
  <si>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</si>
  <si>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</si>
  <si>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</si>
  <si>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AÑO: 2018</t>
  </si>
  <si>
    <t>MES: MAR</t>
  </si>
  <si>
    <t>MES: MARZO</t>
  </si>
  <si>
    <t>MES:MARZO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</si>
</sst>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527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546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202</xdr:row>
      <xdr:rowOff>76200</xdr:rowOff>
    </xdr:from>
    <xdr:to>
      <xdr:col>7</xdr:col>
      <xdr:colOff>19050</xdr:colOff>
      <xdr:row>207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3022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202</xdr:row>
      <xdr:rowOff>95250</xdr:rowOff>
    </xdr:from>
    <xdr:to>
      <xdr:col>14</xdr:col>
      <xdr:colOff>1266825</xdr:colOff>
      <xdr:row>207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3213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9">
      <selection activeCell="O34" sqref="O34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952350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952350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0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952350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952350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view="pageBreakPreview" zoomScale="75" zoomScaleNormal="110" zoomScaleSheetLayoutView="75" zoomScalePageLayoutView="0" workbookViewId="0" topLeftCell="A193">
      <selection activeCell="N133" sqref="N133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45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43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2289434</v>
      </c>
      <c r="O16" s="69">
        <f>O17+O19+O20+O22+O24+O26+O27+O28+O29+O23+O21+O25</f>
        <v>2078073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1686444</v>
      </c>
      <c r="O17" s="69">
        <f>O18</f>
        <v>1686444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1686444</v>
      </c>
      <c r="O18" s="73">
        <v>1686444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211361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267177</v>
      </c>
      <c r="O29" s="69">
        <f>O30+O31+O32+O33+O36</f>
        <v>267177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267177</v>
      </c>
      <c r="O36" s="75">
        <f>O37+O38+O39</f>
        <v>267177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121888</v>
      </c>
      <c r="O37" s="73">
        <v>121888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128574</v>
      </c>
      <c r="O38" s="73">
        <v>128574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16715</v>
      </c>
      <c r="O39" s="73">
        <v>16715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1283402</v>
      </c>
      <c r="O42" s="69">
        <f>O43+O51+O54+O58+O63+O68+O71+O78</f>
        <v>477255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191903</v>
      </c>
      <c r="O43" s="69">
        <f>SUM(O44:O50)</f>
        <v>159151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35735</v>
      </c>
      <c r="O44" s="73">
        <v>28521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75712</v>
      </c>
      <c r="O45" s="73">
        <v>59397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15539</v>
      </c>
      <c r="O47" s="73">
        <v>8440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60940</v>
      </c>
      <c r="O48" s="73">
        <v>60940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2124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135000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135000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65100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>
        <v>1</v>
      </c>
      <c r="N55" s="72">
        <v>65100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282704</v>
      </c>
      <c r="O63" s="75">
        <f>O64+O67+O66+O65</f>
        <v>282704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282704</v>
      </c>
      <c r="O64" s="73">
        <v>282704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483828</v>
      </c>
      <c r="O68" s="69">
        <f>SUM(O69:O70)</f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483828</v>
      </c>
      <c r="O70" s="73">
        <v>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77467</v>
      </c>
      <c r="O71" s="75">
        <f>O72+O73+O74+O75+O77+O76</f>
        <v>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11446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66021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47400</v>
      </c>
      <c r="O78" s="69">
        <f>SUM(O79:O83)+O85+O86</f>
        <v>35400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4</v>
      </c>
      <c r="N82" s="72">
        <v>12000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35400</v>
      </c>
      <c r="O83" s="73">
        <v>35400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37" t="s">
        <v>30</v>
      </c>
      <c r="I87" s="237"/>
      <c r="J87" s="237"/>
      <c r="K87" s="237"/>
      <c r="L87" s="237"/>
      <c r="M87" s="79"/>
      <c r="N87" s="80">
        <f>N16+N42</f>
        <v>3572836</v>
      </c>
      <c r="O87" s="80">
        <f>O16+O42</f>
        <v>2555328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43" t="s">
        <v>21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5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46" t="s">
        <v>26</v>
      </c>
      <c r="O103" s="247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48" t="s">
        <v>27</v>
      </c>
      <c r="O106" s="249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45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43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28" t="s">
        <v>23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30"/>
      <c r="M112" s="229" t="s">
        <v>20</v>
      </c>
      <c r="N112" s="229"/>
      <c r="O112" s="231"/>
    </row>
    <row r="113" spans="1:15" ht="15.75">
      <c r="A113" s="232" t="s">
        <v>18</v>
      </c>
      <c r="B113" s="233"/>
      <c r="C113" s="232"/>
      <c r="D113" s="232"/>
      <c r="E113" s="232"/>
      <c r="F113" s="232"/>
      <c r="G113" s="232"/>
      <c r="H113" s="232"/>
      <c r="I113" s="232"/>
      <c r="J113" s="234" t="s">
        <v>6</v>
      </c>
      <c r="K113" s="235"/>
      <c r="L113" s="236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318264</v>
      </c>
      <c r="O115" s="85">
        <f>O116+O123+O129+O135+O139+O144+O158+O173</f>
        <v>0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SUM(N117:N121)</f>
        <v>47302</v>
      </c>
      <c r="O116" s="69">
        <f>SUM(O117:O121)</f>
        <v>0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47084</v>
      </c>
      <c r="O117" s="72">
        <v>0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>
        <v>0</v>
      </c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218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2685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>
        <v>1</v>
      </c>
      <c r="N125" s="77">
        <v>2685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48490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v>13806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34684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50453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>
        <v>1</v>
      </c>
      <c r="N141" s="81">
        <v>50453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550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255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295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100300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100300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4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68484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14010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12438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428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9100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2508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30000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65490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11800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53690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2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37" t="s">
        <v>15</v>
      </c>
      <c r="I199" s="237"/>
      <c r="J199" s="237"/>
      <c r="K199" s="237"/>
      <c r="L199" s="237"/>
      <c r="M199" s="79"/>
      <c r="N199" s="80">
        <f>N16+N42+N115+N184+N187</f>
        <v>3956590</v>
      </c>
      <c r="O199" s="80">
        <f>O16+O42+O115+O184+O187</f>
        <v>2555328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H87:L87"/>
    <mergeCell ref="A1:O1"/>
    <mergeCell ref="A3:O3"/>
    <mergeCell ref="N4:O4"/>
    <mergeCell ref="N7:O7"/>
    <mergeCell ref="A13:L13"/>
    <mergeCell ref="M13:O13"/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170">
      <selection activeCell="O41" sqref="O41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63" t="s">
        <v>21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66" t="s">
        <v>26</v>
      </c>
      <c r="O4" s="267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68" t="s">
        <v>27</v>
      </c>
      <c r="O7" s="269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43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40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70" t="s">
        <v>23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2"/>
      <c r="M13" s="270" t="s">
        <v>20</v>
      </c>
      <c r="N13" s="271"/>
      <c r="O13" s="273"/>
      <c r="Q13" s="5"/>
    </row>
    <row r="14" spans="1:17" ht="23.25">
      <c r="A14" s="287" t="s">
        <v>18</v>
      </c>
      <c r="B14" s="288"/>
      <c r="C14" s="288"/>
      <c r="D14" s="288"/>
      <c r="E14" s="288"/>
      <c r="F14" s="288"/>
      <c r="G14" s="288"/>
      <c r="H14" s="288"/>
      <c r="I14" s="289"/>
      <c r="J14" s="290" t="s">
        <v>6</v>
      </c>
      <c r="K14" s="291"/>
      <c r="L14" s="292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5840659</v>
      </c>
      <c r="O16" s="69">
        <f>O17+O19+O20+O21+O22+O23+O24+O25+O27+O36</f>
        <v>5840659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5015859</v>
      </c>
      <c r="O17" s="69">
        <f>O18</f>
        <v>5015859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5015859</v>
      </c>
      <c r="O18" s="73">
        <v>5015859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0</v>
      </c>
      <c r="O19" s="73">
        <v>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3</v>
      </c>
      <c r="M25" s="68">
        <v>1</v>
      </c>
      <c r="N25" s="72">
        <v>52088</v>
      </c>
      <c r="O25" s="73">
        <v>52088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772712</v>
      </c>
      <c r="O27" s="69">
        <f>O28+O29+O30+O31+O38+O37</f>
        <v>772712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772712</v>
      </c>
      <c r="O38" s="76">
        <f>O39+O40+O41</f>
        <v>772712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359317</v>
      </c>
      <c r="O39" s="73">
        <v>359317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359824</v>
      </c>
      <c r="O40" s="73">
        <v>359824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53571</v>
      </c>
      <c r="O41" s="73">
        <v>53571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42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84" t="s">
        <v>30</v>
      </c>
      <c r="I91" s="285"/>
      <c r="J91" s="285"/>
      <c r="K91" s="285"/>
      <c r="L91" s="286"/>
      <c r="M91" s="79"/>
      <c r="N91" s="80">
        <f>N16+N44</f>
        <v>5840659</v>
      </c>
      <c r="O91" s="80">
        <f>O16+O44</f>
        <v>5840659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93" t="s">
        <v>21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5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96" t="s">
        <v>26</v>
      </c>
      <c r="O108" s="297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61" t="s">
        <v>27</v>
      </c>
      <c r="O111" s="262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43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41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74" t="s">
        <v>23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6"/>
      <c r="M117" s="274" t="s">
        <v>20</v>
      </c>
      <c r="N117" s="275"/>
      <c r="O117" s="277"/>
    </row>
    <row r="118" spans="1:15" ht="23.25">
      <c r="A118" s="278" t="s">
        <v>18</v>
      </c>
      <c r="B118" s="279"/>
      <c r="C118" s="279"/>
      <c r="D118" s="279"/>
      <c r="E118" s="279"/>
      <c r="F118" s="279"/>
      <c r="G118" s="279"/>
      <c r="H118" s="279"/>
      <c r="I118" s="280"/>
      <c r="J118" s="281" t="s">
        <v>6</v>
      </c>
      <c r="K118" s="282"/>
      <c r="L118" s="283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86846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0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0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>
        <v>1</v>
      </c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40846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20845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20001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46000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22000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24000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84" t="s">
        <v>15</v>
      </c>
      <c r="I196" s="285"/>
      <c r="J196" s="285"/>
      <c r="K196" s="285"/>
      <c r="L196" s="286"/>
      <c r="M196" s="79"/>
      <c r="N196" s="80">
        <f>N16+N44+N120+N182+N185</f>
        <v>5927505</v>
      </c>
      <c r="O196" s="80">
        <f>O16+O44+O120+O182+O185</f>
        <v>5840659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  <mergeCell ref="N111:O111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tabSelected="1" view="pageBreakPreview" zoomScale="75" zoomScaleNormal="110" zoomScaleSheetLayoutView="75" zoomScalePageLayoutView="0" workbookViewId="0" topLeftCell="A181">
      <selection activeCell="N182" sqref="N182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0" t="s">
        <v>21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2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3" t="s">
        <v>26</v>
      </c>
      <c r="O4" s="254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5" t="s">
        <v>27</v>
      </c>
      <c r="O7" s="256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45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43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39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57" t="s">
        <v>23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8" t="s">
        <v>20</v>
      </c>
      <c r="N13" s="258"/>
      <c r="O13" s="260"/>
      <c r="Q13" s="5"/>
    </row>
    <row r="14" spans="1:17" ht="15.75">
      <c r="A14" s="238" t="s">
        <v>18</v>
      </c>
      <c r="B14" s="239"/>
      <c r="C14" s="238"/>
      <c r="D14" s="238"/>
      <c r="E14" s="238"/>
      <c r="F14" s="238"/>
      <c r="G14" s="238"/>
      <c r="H14" s="238"/>
      <c r="I14" s="238"/>
      <c r="J14" s="240" t="s">
        <v>6</v>
      </c>
      <c r="K14" s="241"/>
      <c r="L14" s="242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6620649</v>
      </c>
      <c r="O16" s="69">
        <f>O17+O19+O20+O21+O22+O23+O24+O25+O26</f>
        <v>6233107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4965867</v>
      </c>
      <c r="O17" s="69">
        <f>O18</f>
        <v>4965867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4965867</v>
      </c>
      <c r="O18" s="73">
        <v>4965867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421218</v>
      </c>
      <c r="O19" s="73">
        <v>85218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191609</v>
      </c>
      <c r="O24" s="73">
        <v>191609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4</v>
      </c>
      <c r="N25" s="72">
        <v>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1041955</v>
      </c>
      <c r="O26" s="69">
        <f>O27+O28+O29+O30+O33</f>
        <v>990413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100</v>
      </c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186500</v>
      </c>
      <c r="O28" s="73">
        <v>186500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/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0</v>
      </c>
      <c r="O30" s="75">
        <f>SUM(O31:O32)</f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>
        <v>9995</v>
      </c>
      <c r="H31" s="70">
        <v>2</v>
      </c>
      <c r="I31" s="70"/>
      <c r="J31" s="70">
        <v>1</v>
      </c>
      <c r="K31" s="70">
        <v>3</v>
      </c>
      <c r="L31" s="70">
        <v>3</v>
      </c>
      <c r="M31" s="68">
        <v>1</v>
      </c>
      <c r="N31" s="72">
        <v>0</v>
      </c>
      <c r="O31" s="72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855455</v>
      </c>
      <c r="O33" s="76">
        <f>O34+O35+O36</f>
        <v>803913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395529</v>
      </c>
      <c r="O34" s="73">
        <v>371707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396087</v>
      </c>
      <c r="O35" s="73">
        <v>372231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63839</v>
      </c>
      <c r="O36" s="73">
        <v>59975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N40+N49+N52+N56+N62+N67+N70+N78</f>
        <v>500653</v>
      </c>
      <c r="O39" s="69">
        <f>O40+O49+O52+O56+O62+O67+O70+O78</f>
        <v>416878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SUM(N41:N47)+N48</f>
        <v>465476</v>
      </c>
      <c r="O40" s="69">
        <f>SUM(O41:O47)+O48</f>
        <v>416878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0</v>
      </c>
      <c r="O41" s="73">
        <v>0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93982</v>
      </c>
      <c r="O42" s="73">
        <v>75027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9995</v>
      </c>
      <c r="H43" s="70">
        <v>2</v>
      </c>
      <c r="I43" s="70"/>
      <c r="J43" s="70">
        <v>2</v>
      </c>
      <c r="K43" s="70">
        <v>1</v>
      </c>
      <c r="L43" s="70">
        <v>3</v>
      </c>
      <c r="M43" s="68">
        <v>1</v>
      </c>
      <c r="N43" s="72">
        <v>49897</v>
      </c>
      <c r="O43" s="73">
        <v>37676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4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9995</v>
      </c>
      <c r="H45" s="70">
        <v>2</v>
      </c>
      <c r="I45" s="70"/>
      <c r="J45" s="70">
        <v>2</v>
      </c>
      <c r="K45" s="70">
        <v>1</v>
      </c>
      <c r="L45" s="70">
        <v>5</v>
      </c>
      <c r="M45" s="68">
        <v>1</v>
      </c>
      <c r="N45" s="72">
        <v>46375</v>
      </c>
      <c r="O45" s="73">
        <v>28953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6</v>
      </c>
      <c r="M46" s="68">
        <v>1</v>
      </c>
      <c r="N46" s="72">
        <v>273828</v>
      </c>
      <c r="O46" s="73">
        <v>273828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9995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/>
      <c r="H48" s="70">
        <v>2</v>
      </c>
      <c r="I48" s="70"/>
      <c r="J48" s="70">
        <v>2</v>
      </c>
      <c r="K48" s="70">
        <v>1</v>
      </c>
      <c r="L48" s="70">
        <v>7</v>
      </c>
      <c r="M48" s="68">
        <v>1</v>
      </c>
      <c r="N48" s="72">
        <v>1394</v>
      </c>
      <c r="O48" s="73">
        <v>1394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1">
        <v>2</v>
      </c>
      <c r="I49" s="70"/>
      <c r="J49" s="71">
        <v>2</v>
      </c>
      <c r="K49" s="71">
        <v>2</v>
      </c>
      <c r="L49" s="71"/>
      <c r="M49" s="74"/>
      <c r="N49" s="69">
        <f>SUM(N50:N51)</f>
        <v>0</v>
      </c>
      <c r="O49" s="69">
        <f>SUM(O50:O51)</f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1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2</v>
      </c>
      <c r="M51" s="68">
        <v>1</v>
      </c>
      <c r="N51" s="72">
        <v>0</v>
      </c>
      <c r="O51" s="73">
        <v>0</v>
      </c>
      <c r="P51" s="57"/>
      <c r="Q51" s="60"/>
    </row>
    <row r="52" spans="1:17" ht="23.25">
      <c r="A52" s="42"/>
      <c r="B52" s="42"/>
      <c r="C52" s="42"/>
      <c r="D52" s="42"/>
      <c r="E52" s="42"/>
      <c r="F52" s="42"/>
      <c r="G52" s="42"/>
      <c r="H52" s="71">
        <v>2</v>
      </c>
      <c r="I52" s="71"/>
      <c r="J52" s="71">
        <v>2</v>
      </c>
      <c r="K52" s="71">
        <v>3</v>
      </c>
      <c r="L52" s="71"/>
      <c r="M52" s="74"/>
      <c r="N52" s="75">
        <f>N53+N54+N55</f>
        <v>0</v>
      </c>
      <c r="O52" s="75">
        <f>O53+O54+O55</f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>
        <v>9995</v>
      </c>
      <c r="H53" s="70">
        <v>2</v>
      </c>
      <c r="I53" s="70"/>
      <c r="J53" s="70">
        <v>2</v>
      </c>
      <c r="K53" s="70">
        <v>3</v>
      </c>
      <c r="L53" s="70">
        <v>1</v>
      </c>
      <c r="M53" s="68"/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1">
        <v>2</v>
      </c>
      <c r="I56" s="71"/>
      <c r="J56" s="71">
        <v>2</v>
      </c>
      <c r="K56" s="71">
        <v>4</v>
      </c>
      <c r="L56" s="71"/>
      <c r="M56" s="74"/>
      <c r="N56" s="69">
        <f>N57+N58+N59+N60+N61</f>
        <v>0</v>
      </c>
      <c r="O56" s="69">
        <f>O57+O58+O59+O60+O61</f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9995</v>
      </c>
      <c r="H57" s="70">
        <v>2</v>
      </c>
      <c r="I57" s="70"/>
      <c r="J57" s="70">
        <v>2</v>
      </c>
      <c r="K57" s="70">
        <v>4</v>
      </c>
      <c r="L57" s="70">
        <v>1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2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3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>
        <v>9995</v>
      </c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1">
        <v>2</v>
      </c>
      <c r="I62" s="70"/>
      <c r="J62" s="71">
        <v>2</v>
      </c>
      <c r="K62" s="71">
        <v>5</v>
      </c>
      <c r="L62" s="71"/>
      <c r="M62" s="74"/>
      <c r="N62" s="75">
        <f>N63+N65+N64+N66</f>
        <v>0</v>
      </c>
      <c r="O62" s="75">
        <f>O63+O65+O64+O66</f>
        <v>0</v>
      </c>
      <c r="Q62" s="56"/>
    </row>
    <row r="63" spans="1:18" ht="23.25">
      <c r="A63" s="42"/>
      <c r="B63" s="42"/>
      <c r="C63" s="42"/>
      <c r="D63" s="42"/>
      <c r="E63" s="42"/>
      <c r="F63" s="42"/>
      <c r="G63" s="42">
        <v>9995</v>
      </c>
      <c r="H63" s="70">
        <v>2</v>
      </c>
      <c r="I63" s="70"/>
      <c r="J63" s="70">
        <v>2</v>
      </c>
      <c r="K63" s="70">
        <v>5</v>
      </c>
      <c r="L63" s="70">
        <v>1</v>
      </c>
      <c r="M63" s="68">
        <v>1</v>
      </c>
      <c r="N63" s="72">
        <v>0</v>
      </c>
      <c r="O63" s="73">
        <v>0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6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N76+N77+N75+N72</f>
        <v>35177</v>
      </c>
      <c r="O70" s="75">
        <f>O76+O77+O75+O72</f>
        <v>0</v>
      </c>
      <c r="P70" s="75">
        <f>P71+P72+P73+P74+P75+P77</f>
        <v>0</v>
      </c>
      <c r="Q70" s="75">
        <f>Q71+Q72+Q73+Q74+Q75+Q77</f>
        <v>0</v>
      </c>
      <c r="R70" s="75">
        <f>R71+R72+R73+R74+R75+R77</f>
        <v>0</v>
      </c>
      <c r="S70" s="75">
        <f>S71+S72+S73+S74+S75+S77</f>
        <v>0</v>
      </c>
      <c r="T70" s="75">
        <f>T71+T72+T73+T74+T75+T77</f>
        <v>0</v>
      </c>
    </row>
    <row r="71" spans="1:18" ht="23.25">
      <c r="A71" s="42"/>
      <c r="B71" s="42"/>
      <c r="C71" s="42"/>
      <c r="D71" s="42"/>
      <c r="E71" s="42"/>
      <c r="F71" s="42"/>
      <c r="G71" s="42">
        <v>9995</v>
      </c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6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9995</v>
      </c>
      <c r="H74" s="70">
        <v>2</v>
      </c>
      <c r="I74" s="70"/>
      <c r="J74" s="70">
        <v>2</v>
      </c>
      <c r="K74" s="70">
        <v>7</v>
      </c>
      <c r="L74" s="70">
        <v>7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2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35177</v>
      </c>
      <c r="O77" s="73"/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SUM(N79:N83)+N84+N85+N86+N87+N88</f>
        <v>0</v>
      </c>
      <c r="O78" s="69">
        <f>SUM(O79:O83)+O84+O85+O86+O87+O88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1</v>
      </c>
      <c r="M79" s="68"/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>
        <v>9995</v>
      </c>
      <c r="H80" s="70">
        <v>2</v>
      </c>
      <c r="I80" s="70"/>
      <c r="J80" s="70">
        <v>2</v>
      </c>
      <c r="K80" s="70">
        <v>8</v>
      </c>
      <c r="L80" s="70">
        <v>2</v>
      </c>
      <c r="M80" s="68">
        <v>1</v>
      </c>
      <c r="N80" s="151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5</v>
      </c>
      <c r="M81" s="68">
        <v>2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6</v>
      </c>
      <c r="M82" s="68">
        <v>1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7</v>
      </c>
      <c r="M83" s="68">
        <v>2</v>
      </c>
      <c r="N83" s="72">
        <v>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9995</v>
      </c>
      <c r="H84" s="70">
        <v>2</v>
      </c>
      <c r="I84" s="70"/>
      <c r="J84" s="70">
        <v>2</v>
      </c>
      <c r="K84" s="70">
        <v>8</v>
      </c>
      <c r="L84" s="70">
        <v>7</v>
      </c>
      <c r="M84" s="68">
        <v>4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7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9995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8</v>
      </c>
      <c r="M88" s="68">
        <v>1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/>
      <c r="I89" s="70"/>
      <c r="J89" s="70"/>
      <c r="K89" s="70"/>
      <c r="L89" s="70"/>
      <c r="M89" s="68"/>
      <c r="N89" s="72"/>
      <c r="O89" s="73"/>
      <c r="P89" s="47"/>
      <c r="Q89" s="47"/>
      <c r="R89" s="47"/>
    </row>
    <row r="90" spans="1:18" ht="24" thickBot="1">
      <c r="A90" s="115"/>
      <c r="B90" s="116"/>
      <c r="C90" s="116"/>
      <c r="D90" s="115"/>
      <c r="E90" s="116"/>
      <c r="F90" s="116"/>
      <c r="G90" s="116"/>
      <c r="H90" s="237" t="s">
        <v>30</v>
      </c>
      <c r="I90" s="237"/>
      <c r="J90" s="237"/>
      <c r="K90" s="237"/>
      <c r="L90" s="237"/>
      <c r="M90" s="79"/>
      <c r="N90" s="80">
        <f>N16+N39</f>
        <v>7121302</v>
      </c>
      <c r="O90" s="80">
        <f>O16+O39</f>
        <v>6649985</v>
      </c>
      <c r="P90" s="47"/>
      <c r="Q90" s="47"/>
      <c r="R90" s="47"/>
    </row>
    <row r="91" spans="1:18" ht="15.75" thickTop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5.75">
      <c r="A105" s="243" t="s">
        <v>21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5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246" t="s">
        <v>26</v>
      </c>
      <c r="O106" s="247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1"/>
    </row>
    <row r="108" spans="1:15" ht="15">
      <c r="A108" s="126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7"/>
    </row>
    <row r="109" spans="1:15" ht="15.75">
      <c r="A109" s="128" t="s">
        <v>28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248" t="s">
        <v>27</v>
      </c>
      <c r="O109" s="249"/>
    </row>
    <row r="110" spans="1:15" ht="15.75">
      <c r="A110" s="128" t="s">
        <v>29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2</v>
      </c>
      <c r="O110" s="130"/>
    </row>
    <row r="111" spans="1:15" ht="15.75">
      <c r="A111" s="128" t="s">
        <v>46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1</v>
      </c>
      <c r="O111" s="130"/>
    </row>
    <row r="112" spans="1:15" ht="15.75">
      <c r="A112" s="128" t="s">
        <v>43</v>
      </c>
      <c r="B112" s="114"/>
      <c r="C112" s="114"/>
      <c r="D112" s="114"/>
      <c r="E112" s="112"/>
      <c r="F112" s="112"/>
      <c r="G112" s="112"/>
      <c r="H112" s="112"/>
      <c r="I112" s="112"/>
      <c r="J112" s="112"/>
      <c r="K112" s="112"/>
      <c r="L112" s="112"/>
      <c r="M112" s="112"/>
      <c r="N112" s="131" t="s">
        <v>0</v>
      </c>
      <c r="O112" s="132"/>
    </row>
    <row r="113" spans="1:15" ht="16.5" thickBot="1">
      <c r="A113" s="133" t="s">
        <v>38</v>
      </c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4"/>
      <c r="O113" s="136"/>
    </row>
    <row r="114" spans="1:15" ht="15.75" thickBo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12"/>
      <c r="N114" s="135"/>
      <c r="O114" s="137"/>
    </row>
    <row r="115" spans="1:15" ht="15.75">
      <c r="A115" s="228" t="s">
        <v>23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30"/>
      <c r="M115" s="229" t="s">
        <v>20</v>
      </c>
      <c r="N115" s="229"/>
      <c r="O115" s="231"/>
    </row>
    <row r="116" spans="1:15" ht="15.75">
      <c r="A116" s="232" t="s">
        <v>18</v>
      </c>
      <c r="B116" s="233"/>
      <c r="C116" s="232"/>
      <c r="D116" s="232"/>
      <c r="E116" s="232"/>
      <c r="F116" s="232"/>
      <c r="G116" s="232"/>
      <c r="H116" s="232"/>
      <c r="I116" s="232"/>
      <c r="J116" s="234" t="s">
        <v>6</v>
      </c>
      <c r="K116" s="235"/>
      <c r="L116" s="236"/>
      <c r="M116" s="118" t="s">
        <v>11</v>
      </c>
      <c r="N116" s="105" t="s">
        <v>12</v>
      </c>
      <c r="O116" s="121" t="s">
        <v>13</v>
      </c>
    </row>
    <row r="117" spans="1:15" ht="48" thickBot="1">
      <c r="A117" s="106" t="s">
        <v>3</v>
      </c>
      <c r="B117" s="107" t="s">
        <v>25</v>
      </c>
      <c r="C117" s="106" t="s">
        <v>4</v>
      </c>
      <c r="D117" s="106" t="s">
        <v>22</v>
      </c>
      <c r="E117" s="139" t="s">
        <v>14</v>
      </c>
      <c r="F117" s="106" t="s">
        <v>10</v>
      </c>
      <c r="G117" s="106" t="s">
        <v>5</v>
      </c>
      <c r="H117" s="106" t="s">
        <v>32</v>
      </c>
      <c r="I117" s="108"/>
      <c r="J117" s="106" t="s">
        <v>7</v>
      </c>
      <c r="K117" s="108" t="s">
        <v>8</v>
      </c>
      <c r="L117" s="108" t="s">
        <v>9</v>
      </c>
      <c r="M117" s="109" t="s">
        <v>16</v>
      </c>
      <c r="N117" s="140" t="s">
        <v>17</v>
      </c>
      <c r="O117" s="141" t="s">
        <v>24</v>
      </c>
    </row>
    <row r="118" spans="1:15" ht="26.25">
      <c r="A118" s="113"/>
      <c r="B118" s="113"/>
      <c r="C118" s="113"/>
      <c r="D118" s="113"/>
      <c r="E118" s="113"/>
      <c r="F118" s="113"/>
      <c r="G118" s="113"/>
      <c r="H118" s="87">
        <v>2</v>
      </c>
      <c r="I118" s="86"/>
      <c r="J118" s="87">
        <v>3</v>
      </c>
      <c r="K118" s="86"/>
      <c r="L118" s="86"/>
      <c r="M118" s="84"/>
      <c r="N118" s="85">
        <f>N119+N128+N133+N138+N142+N147+N158+N175</f>
        <v>693496</v>
      </c>
      <c r="O118" s="85">
        <f>O119+O128+O133+O138+O142+O147+O158+O175</f>
        <v>0</v>
      </c>
    </row>
    <row r="119" spans="1:15" ht="23.25">
      <c r="A119" s="70"/>
      <c r="B119" s="70"/>
      <c r="C119" s="70"/>
      <c r="D119" s="70"/>
      <c r="E119" s="70"/>
      <c r="F119" s="70"/>
      <c r="G119" s="70"/>
      <c r="H119" s="71">
        <v>2</v>
      </c>
      <c r="I119" s="70"/>
      <c r="J119" s="71">
        <v>3</v>
      </c>
      <c r="K119" s="71">
        <v>1</v>
      </c>
      <c r="L119" s="71"/>
      <c r="M119" s="74"/>
      <c r="N119" s="69">
        <f>SUM(N120:N125)+N126+N127</f>
        <v>20091</v>
      </c>
      <c r="O119" s="69">
        <f>SUM(O120:O125)+O126+O127</f>
        <v>0</v>
      </c>
    </row>
    <row r="120" spans="1:15" ht="23.25">
      <c r="A120" s="70"/>
      <c r="B120" s="70"/>
      <c r="C120" s="70"/>
      <c r="D120" s="70"/>
      <c r="E120" s="70"/>
      <c r="F120" s="70"/>
      <c r="G120" s="70">
        <v>100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20091</v>
      </c>
      <c r="O120" s="72">
        <v>0</v>
      </c>
    </row>
    <row r="121" spans="1:15" ht="23.25">
      <c r="A121" s="70"/>
      <c r="B121" s="70"/>
      <c r="C121" s="70"/>
      <c r="D121" s="70"/>
      <c r="E121" s="70"/>
      <c r="F121" s="70"/>
      <c r="G121" s="70">
        <v>9995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2</v>
      </c>
      <c r="M122" s="68"/>
      <c r="N122" s="81">
        <v>0</v>
      </c>
      <c r="O122" s="72">
        <v>0</v>
      </c>
    </row>
    <row r="123" spans="1:15" ht="23.25">
      <c r="A123" s="68"/>
      <c r="B123" s="68"/>
      <c r="C123" s="68"/>
      <c r="D123" s="68"/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81">
        <v>0</v>
      </c>
      <c r="O123" s="72">
        <v>0</v>
      </c>
    </row>
    <row r="124" spans="1:15" ht="23.25">
      <c r="A124" s="68">
        <v>11</v>
      </c>
      <c r="B124" s="68"/>
      <c r="C124" s="68"/>
      <c r="D124" s="68">
        <v>1</v>
      </c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2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0</v>
      </c>
      <c r="O127" s="77">
        <v>0</v>
      </c>
    </row>
    <row r="128" spans="1:15" ht="23.25">
      <c r="A128" s="70">
        <v>11</v>
      </c>
      <c r="B128" s="70"/>
      <c r="C128" s="70"/>
      <c r="D128" s="70">
        <v>1</v>
      </c>
      <c r="E128" s="70"/>
      <c r="F128" s="82">
        <v>331</v>
      </c>
      <c r="G128" s="82"/>
      <c r="H128" s="147">
        <v>2</v>
      </c>
      <c r="I128" s="74"/>
      <c r="J128" s="71">
        <v>3</v>
      </c>
      <c r="K128" s="147">
        <v>2</v>
      </c>
      <c r="L128" s="74"/>
      <c r="M128" s="68"/>
      <c r="N128" s="69">
        <f>N129+N130+N131+N132</f>
        <v>0</v>
      </c>
      <c r="O128" s="69">
        <f>O129+O130+O131+O132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2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2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3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/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SUM(N134:N137)</f>
        <v>23870</v>
      </c>
      <c r="O133" s="69">
        <f>SUM(O134:O137)</f>
        <v>0</v>
      </c>
      <c r="P133" s="44">
        <f>P134+P136+P137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4745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19125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148">
        <v>0</v>
      </c>
      <c r="O137" s="148">
        <v>0</v>
      </c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0"/>
      <c r="J138" s="71">
        <v>3</v>
      </c>
      <c r="K138" s="71">
        <v>4</v>
      </c>
      <c r="L138" s="70"/>
      <c r="M138" s="68"/>
      <c r="N138" s="149">
        <f>SUM(N139:N140)+N141</f>
        <v>0</v>
      </c>
      <c r="O138" s="149">
        <f>SUM(O139:O140)+O141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1">
        <v>2</v>
      </c>
      <c r="I142" s="71"/>
      <c r="J142" s="71">
        <v>3</v>
      </c>
      <c r="K142" s="71">
        <v>5</v>
      </c>
      <c r="L142" s="71"/>
      <c r="M142" s="74"/>
      <c r="N142" s="149">
        <f>SUM(N143:N144)+N145+N146</f>
        <v>59057</v>
      </c>
      <c r="O142" s="149">
        <f>SUM(O143:O144)+O145+O146</f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1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3</v>
      </c>
      <c r="M144" s="68">
        <v>1</v>
      </c>
      <c r="N144" s="81">
        <v>54118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>
        <v>1</v>
      </c>
      <c r="N145" s="81">
        <v>4939</v>
      </c>
      <c r="O145" s="81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>
        <v>1</v>
      </c>
      <c r="E147" s="70"/>
      <c r="F147" s="70">
        <v>331</v>
      </c>
      <c r="G147" s="70"/>
      <c r="H147" s="71">
        <v>2</v>
      </c>
      <c r="I147" s="71"/>
      <c r="J147" s="71">
        <v>3</v>
      </c>
      <c r="K147" s="71">
        <v>6</v>
      </c>
      <c r="L147" s="71"/>
      <c r="M147" s="74"/>
      <c r="N147" s="149">
        <f>N148+N150+N151+N152+N153+N154+N155+N156+N157</f>
        <v>1000</v>
      </c>
      <c r="O147" s="149">
        <f>O148+O150+O151+O152+O153+O154+O155+O156+O157</f>
        <v>0</v>
      </c>
      <c r="P147" s="47">
        <v>0</v>
      </c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1200</v>
      </c>
      <c r="O149" s="72">
        <v>1200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2</v>
      </c>
      <c r="M151" s="68">
        <v>1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1000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SUM(N159:N166)+N168+N170+N169+N167+N171+N172+N173+N174</f>
        <v>500597</v>
      </c>
      <c r="O158" s="149">
        <f>SUM(O159:O166)+O168+O170+O169+O167+O171+O172+O173+O174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100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7000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9995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448800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9998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81">
        <v>22000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22797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100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9998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1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6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1">
        <v>2</v>
      </c>
      <c r="I175" s="71"/>
      <c r="J175" s="71">
        <v>3</v>
      </c>
      <c r="K175" s="71">
        <v>9</v>
      </c>
      <c r="L175" s="71"/>
      <c r="M175" s="74"/>
      <c r="N175" s="150">
        <f>N176+N177+N178+N179+N180+N182+N181+N183+N184</f>
        <v>88881</v>
      </c>
      <c r="O175" s="150">
        <f>O176+O177+O178+O179+O180+O182+O181+O183+O184</f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>
        <v>9995</v>
      </c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16440</v>
      </c>
      <c r="O176" s="72">
        <v>0</v>
      </c>
      <c r="P176" s="47"/>
      <c r="Q176" s="47"/>
      <c r="R176" s="47"/>
    </row>
    <row r="177" spans="1:18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3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5</v>
      </c>
      <c r="M180" s="68">
        <v>1</v>
      </c>
      <c r="N180" s="81">
        <v>9743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6</v>
      </c>
      <c r="M181" s="68">
        <v>1</v>
      </c>
      <c r="N181" s="81">
        <v>62698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7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8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>
        <v>9995</v>
      </c>
      <c r="H184" s="70">
        <v>2</v>
      </c>
      <c r="I184" s="70"/>
      <c r="J184" s="70">
        <v>3</v>
      </c>
      <c r="K184" s="70">
        <v>9</v>
      </c>
      <c r="L184" s="70">
        <v>9</v>
      </c>
      <c r="M184" s="68">
        <v>1</v>
      </c>
      <c r="N184" s="81">
        <v>0</v>
      </c>
      <c r="O184" s="72"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/>
      <c r="L185" s="71"/>
      <c r="M185" s="74"/>
      <c r="N185" s="149">
        <f>N187</f>
        <v>0</v>
      </c>
      <c r="O185" s="75">
        <f>O187</f>
        <v>0</v>
      </c>
      <c r="P185" s="55">
        <f>P187</f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>
        <v>2</v>
      </c>
      <c r="L186" s="71"/>
      <c r="M186" s="74"/>
      <c r="N186" s="149"/>
      <c r="O186" s="75"/>
      <c r="P186" s="124"/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4</v>
      </c>
      <c r="K187" s="70">
        <v>2</v>
      </c>
      <c r="L187" s="70">
        <v>2</v>
      </c>
      <c r="M187" s="68">
        <v>1</v>
      </c>
      <c r="N187" s="81">
        <v>0</v>
      </c>
      <c r="O187" s="151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1">
        <v>2</v>
      </c>
      <c r="I188" s="71"/>
      <c r="J188" s="71">
        <v>6</v>
      </c>
      <c r="K188" s="71"/>
      <c r="L188" s="71"/>
      <c r="M188" s="74"/>
      <c r="N188" s="149">
        <f>N189+N190+N191+N192+N194+N196+N197+N193+N198</f>
        <v>0</v>
      </c>
      <c r="O188" s="149">
        <f>O189+O190+O191+O192+O194+O196+O197+O193+O198</f>
        <v>0</v>
      </c>
    </row>
    <row r="189" spans="1:22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  <c r="V189" s="125" t="s">
        <v>33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2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3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4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1">
        <v>2</v>
      </c>
      <c r="I194" s="71"/>
      <c r="J194" s="71">
        <v>6</v>
      </c>
      <c r="K194" s="71">
        <v>2</v>
      </c>
      <c r="L194" s="71"/>
      <c r="M194" s="74"/>
      <c r="N194" s="149">
        <f>N195</f>
        <v>0</v>
      </c>
      <c r="O194" s="149">
        <f>O195</f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2</v>
      </c>
      <c r="L195" s="70">
        <v>1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3</v>
      </c>
      <c r="L196" s="70">
        <v>2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1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2</v>
      </c>
      <c r="L198" s="70">
        <v>6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/>
      <c r="I199" s="70"/>
      <c r="J199" s="70"/>
      <c r="K199" s="70"/>
      <c r="L199" s="70"/>
      <c r="M199" s="68"/>
      <c r="N199" s="81"/>
      <c r="O199" s="72"/>
    </row>
    <row r="200" spans="1:21" ht="24" thickBot="1">
      <c r="A200" s="79"/>
      <c r="B200" s="152"/>
      <c r="C200" s="152"/>
      <c r="D200" s="79"/>
      <c r="E200" s="152"/>
      <c r="F200" s="152"/>
      <c r="G200" s="152"/>
      <c r="H200" s="237" t="s">
        <v>15</v>
      </c>
      <c r="I200" s="237"/>
      <c r="J200" s="237"/>
      <c r="K200" s="237"/>
      <c r="L200" s="237"/>
      <c r="M200" s="79"/>
      <c r="N200" s="80">
        <f>N16+N39+N118+N185+N188</f>
        <v>7814798</v>
      </c>
      <c r="O200" s="80">
        <f>O16+O39+O118+O185+O188</f>
        <v>6649985</v>
      </c>
      <c r="P200" s="57"/>
      <c r="Q200" s="57"/>
      <c r="R200" s="57"/>
      <c r="S200" s="57"/>
      <c r="T200" s="57"/>
      <c r="U200" s="57"/>
    </row>
    <row r="201" spans="1:15" ht="16.5" thickTop="1">
      <c r="A201" s="112"/>
      <c r="B201" s="112"/>
      <c r="C201" s="112"/>
      <c r="D201" s="112"/>
      <c r="E201" s="112"/>
      <c r="F201" s="112"/>
      <c r="G201" s="112"/>
      <c r="H201" s="118"/>
      <c r="I201" s="118"/>
      <c r="J201" s="118"/>
      <c r="K201" s="118"/>
      <c r="L201" s="118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25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</sheetData>
  <sheetProtection/>
  <mergeCells count="17">
    <mergeCell ref="N109:O109"/>
    <mergeCell ref="A1:O1"/>
    <mergeCell ref="A3:O3"/>
    <mergeCell ref="N4:O4"/>
    <mergeCell ref="N7:O7"/>
    <mergeCell ref="A13:L13"/>
    <mergeCell ref="M13:O13"/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Ana Lidia Perez</cp:lastModifiedBy>
  <cp:lastPrinted>2017-05-16T14:45:07Z</cp:lastPrinted>
  <dcterms:created xsi:type="dcterms:W3CDTF">2003-03-10T11:36:21Z</dcterms:created>
  <dcterms:modified xsi:type="dcterms:W3CDTF">2018-04-10T15:53:12Z</dcterms:modified>
  <cp:category/>
  <cp:version/>
  <cp:contentType/>
  <cp:contentStatus/>
</cp:coreProperties>
</file>