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NOMINA TRAMITE NOVIEMBRE" sheetId="1" r:id="rId1"/>
  </sheets>
  <externalReferences>
    <externalReference r:id="rId2"/>
    <externalReference r:id="rId3"/>
  </externalReferences>
  <definedNames>
    <definedName name="CARGOS">'[2]SIN FIRMA'!$A$557:$A$611</definedName>
    <definedName name="ESTATUS">'[1]Otros Pagos y Exclusiones'!$K$220:$K$226</definedName>
  </definedNames>
  <calcPr calcId="145621"/>
</workbook>
</file>

<file path=xl/calcChain.xml><?xml version="1.0" encoding="utf-8"?>
<calcChain xmlns="http://schemas.openxmlformats.org/spreadsheetml/2006/main">
  <c r="L17" i="1" l="1"/>
  <c r="J17" i="1"/>
  <c r="F17" i="1"/>
  <c r="K16" i="1"/>
  <c r="I16" i="1"/>
  <c r="M16" i="1" s="1"/>
  <c r="K15" i="1"/>
  <c r="I15" i="1"/>
  <c r="N15" i="1" s="1"/>
  <c r="K14" i="1"/>
  <c r="I14" i="1"/>
  <c r="M14" i="1" s="1"/>
  <c r="K13" i="1"/>
  <c r="I13" i="1"/>
  <c r="M13" i="1" s="1"/>
  <c r="K12" i="1"/>
  <c r="I12" i="1"/>
  <c r="N12" i="1" s="1"/>
  <c r="K11" i="1"/>
  <c r="I11" i="1"/>
  <c r="M11" i="1" s="1"/>
  <c r="K10" i="1"/>
  <c r="I10" i="1"/>
  <c r="N10" i="1" s="1"/>
  <c r="K9" i="1"/>
  <c r="I9" i="1"/>
  <c r="N9" i="1" s="1"/>
  <c r="K8" i="1"/>
  <c r="I8" i="1"/>
  <c r="M8" i="1" s="1"/>
  <c r="K7" i="1"/>
  <c r="I7" i="1"/>
  <c r="N7" i="1" s="1"/>
  <c r="K6" i="1"/>
  <c r="I6" i="1"/>
  <c r="N6" i="1" s="1"/>
  <c r="K5" i="1"/>
  <c r="I5" i="1"/>
  <c r="M5" i="1" s="1"/>
  <c r="M6" i="1" l="1"/>
  <c r="M7" i="1"/>
  <c r="M9" i="1"/>
  <c r="M10" i="1"/>
  <c r="M12" i="1"/>
  <c r="M15" i="1"/>
  <c r="N5" i="1"/>
  <c r="N8" i="1"/>
  <c r="N11" i="1"/>
  <c r="N13" i="1"/>
  <c r="N14" i="1"/>
  <c r="N16" i="1"/>
</calcChain>
</file>

<file path=xl/sharedStrings.xml><?xml version="1.0" encoding="utf-8"?>
<sst xmlns="http://schemas.openxmlformats.org/spreadsheetml/2006/main" count="87" uniqueCount="58">
  <si>
    <t xml:space="preserve">INSTITUTO DOMINICANO DE INVESTIGACIONES AGROPECUARIAS Y FORESTALES- IDIAF
</t>
  </si>
  <si>
    <t>Nómina de EMPLEADOS TRÀMITE DE PENSIÒN  Correspondiente al Mes de Noviembre 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</si>
  <si>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</si>
  <si>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</si>
  <si>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</si>
  <si>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</si>
  <si>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</si>
  <si>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</si>
  <si>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</si>
  <si>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</si>
  <si>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</si>
  <si>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</si>
  <si>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</si>
  <si>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</si>
  <si>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</si>
  <si>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</si>
  <si>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 xml:space="preserve">Genero </t>
  </si>
  <si>
    <t xml:space="preserve">Elena Luisa Pozo Javier </t>
  </si>
  <si>
    <t xml:space="preserve">Dirección Administrativa y Financiera </t>
  </si>
  <si>
    <t xml:space="preserve">Conserje </t>
  </si>
  <si>
    <t xml:space="preserve">Estatuto Simplificado </t>
  </si>
  <si>
    <t>F</t>
  </si>
  <si>
    <t>Fabio Lorenzo Corporan</t>
  </si>
  <si>
    <t>Centros Regionales</t>
  </si>
  <si>
    <t>Obrero</t>
  </si>
  <si>
    <t>Estatuto Simplificado</t>
  </si>
  <si>
    <t>M</t>
  </si>
  <si>
    <t xml:space="preserve">Dignora Reyes </t>
  </si>
  <si>
    <t xml:space="preserve">Direccion Administrativa y Financiera </t>
  </si>
  <si>
    <t xml:space="preserve">Rafael Elcides Ciprian Díaz </t>
  </si>
  <si>
    <t>Andrés Nuridis Gómez</t>
  </si>
  <si>
    <t>Analista De Proyecto</t>
  </si>
  <si>
    <t>Victor Manuel Jose Florentino</t>
  </si>
  <si>
    <t>Dirección  Administrativa y Financiera</t>
  </si>
  <si>
    <t>Sub-Enc. Adm.- Coord Rrhh</t>
  </si>
  <si>
    <t>Fijo</t>
  </si>
  <si>
    <t>Placida Caritina De Jesús Marte</t>
  </si>
  <si>
    <t>Conserje</t>
  </si>
  <si>
    <t>Ramon Dario Martinez Mendez</t>
  </si>
  <si>
    <t>Ramon Elpidio Arbona Sanchez</t>
  </si>
  <si>
    <t>Dirección  Ejecutiva</t>
  </si>
  <si>
    <t>Investigador Titular</t>
  </si>
  <si>
    <t>Ana Julia Reynoso Romero</t>
  </si>
  <si>
    <t>Departamento Planificación y Desarrollo</t>
  </si>
  <si>
    <t>Planificador</t>
  </si>
  <si>
    <t>Ramon Ferreira</t>
  </si>
  <si>
    <t>Sub-Enc. Adm.- Coord RR.HH.</t>
  </si>
  <si>
    <t>Claudio Pereyra Linares</t>
  </si>
  <si>
    <t xml:space="preserve">Asistente Administrativo </t>
  </si>
  <si>
    <t>TOTAL</t>
  </si>
  <si>
    <t>_________________________</t>
  </si>
  <si>
    <t>__________________________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</si>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</sst>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top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43" fontId="5" fillId="0" borderId="8" xfId="1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3" fontId="4" fillId="4" borderId="8" xfId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</xf>
    <xf numFmtId="43" fontId="4" fillId="4" borderId="8" xfId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3" fillId="0" borderId="8" xfId="0" applyFont="1" applyBorder="1"/>
    <xf numFmtId="43" fontId="10" fillId="0" borderId="8" xfId="1" applyFont="1" applyBorder="1"/>
    <xf numFmtId="0" fontId="10" fillId="0" borderId="8" xfId="0" applyFont="1" applyBorder="1"/>
    <xf numFmtId="164" fontId="10" fillId="0" borderId="8" xfId="0" applyNumberFormat="1" applyFont="1" applyBorder="1"/>
    <xf numFmtId="0" fontId="10" fillId="0" borderId="14" xfId="0" applyFont="1" applyFill="1" applyBorder="1" applyAlignment="1">
      <alignment vertical="center"/>
    </xf>
    <xf numFmtId="43" fontId="10" fillId="0" borderId="14" xfId="0" applyNumberFormat="1" applyFont="1" applyBorder="1"/>
    <xf numFmtId="43" fontId="10" fillId="0" borderId="0" xfId="0" applyNumberFormat="1" applyFont="1"/>
    <xf numFmtId="43" fontId="10" fillId="0" borderId="0" xfId="1" applyFont="1"/>
    <xf numFmtId="0" fontId="3" fillId="0" borderId="0" xfId="0" applyFont="1" applyBorder="1"/>
    <xf numFmtId="43" fontId="10" fillId="0" borderId="0" xfId="0" applyNumberFormat="1" applyFont="1" applyFill="1" applyBorder="1" applyAlignment="1">
      <alignment vertical="center"/>
    </xf>
    <xf numFmtId="43" fontId="3" fillId="0" borderId="0" xfId="0" applyNumberFormat="1" applyFont="1"/>
    <xf numFmtId="164" fontId="3" fillId="0" borderId="0" xfId="0" applyNumberFormat="1" applyFont="1"/>
    <xf numFmtId="0" fontId="3" fillId="4" borderId="0" xfId="0" applyFont="1" applyFill="1"/>
    <xf numFmtId="0" fontId="11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133350</xdr:rowOff>
    </xdr:from>
    <xdr:to>
      <xdr:col>2</xdr:col>
      <xdr:colOff>781304</xdr:colOff>
      <xdr:row>3</xdr:row>
      <xdr:rowOff>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8525" y="133350"/>
          <a:ext cx="64795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tabSelected="1" view="pageBreakPreview" topLeftCell="A16" zoomScaleNormal="100" zoomScaleSheetLayoutView="100" workbookViewId="0">
      <selection activeCell="N18" sqref="N18"/>
    </sheetView>
  </sheetViews>
  <sheetFormatPr baseColWidth="10" defaultRowHeight="15" x14ac:dyDescent="0.25"/>
  <cols>
    <col min="1" max="1" width="11.85546875" bestFit="1" customWidth="1"/>
    <col min="2" max="2" width="37.7109375" bestFit="1" customWidth="1"/>
    <col min="3" max="3" width="46.28515625" bestFit="1" customWidth="1"/>
    <col min="4" max="4" width="27.42578125" bestFit="1" customWidth="1"/>
    <col min="5" max="5" width="25.140625" bestFit="1" customWidth="1"/>
    <col min="6" max="6" width="17.5703125" bestFit="1" customWidth="1"/>
    <col min="9" max="9" width="39.140625" bestFit="1" customWidth="1"/>
    <col min="10" max="11" width="14.28515625" bestFit="1" customWidth="1"/>
    <col min="12" max="12" width="14.42578125" bestFit="1" customWidth="1"/>
    <col min="13" max="14" width="18" bestFit="1" customWidth="1"/>
  </cols>
  <sheetData>
    <row r="1" spans="1:16" ht="16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4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s="4" customFormat="1" ht="22.5" customHeight="1" thickBot="1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</row>
    <row r="4" spans="1:16" s="13" customFormat="1" ht="38.2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1" t="s">
        <v>16</v>
      </c>
      <c r="P4" s="12"/>
    </row>
    <row r="5" spans="1:16" s="23" customFormat="1" ht="22.5" customHeight="1" x14ac:dyDescent="0.25">
      <c r="A5" s="14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6">
        <v>10000</v>
      </c>
      <c r="G5" s="17"/>
      <c r="H5" s="17"/>
      <c r="I5" s="18">
        <f>+F5*2.87%</f>
        <v>287</v>
      </c>
      <c r="J5" s="19"/>
      <c r="K5" s="20">
        <f t="shared" ref="K5:K16" si="0">+F5*3.04%</f>
        <v>304</v>
      </c>
      <c r="L5" s="19">
        <v>3430.06</v>
      </c>
      <c r="M5" s="21">
        <f t="shared" ref="M5:M10" si="1">+I5+K5+L5</f>
        <v>4021.06</v>
      </c>
      <c r="N5" s="21">
        <f t="shared" ref="N5:N10" si="2">+F5-I5-K5-L5</f>
        <v>5978.9400000000005</v>
      </c>
      <c r="O5" s="19" t="s">
        <v>21</v>
      </c>
      <c r="P5" s="22"/>
    </row>
    <row r="6" spans="1:16" s="23" customFormat="1" ht="22.5" customHeight="1" x14ac:dyDescent="0.25">
      <c r="A6" s="24">
        <v>2</v>
      </c>
      <c r="B6" s="25" t="s">
        <v>22</v>
      </c>
      <c r="C6" s="25" t="s">
        <v>23</v>
      </c>
      <c r="D6" s="26" t="s">
        <v>24</v>
      </c>
      <c r="E6" s="27" t="s">
        <v>25</v>
      </c>
      <c r="F6" s="28">
        <v>10000</v>
      </c>
      <c r="G6" s="17"/>
      <c r="H6" s="17"/>
      <c r="I6" s="18">
        <f t="shared" ref="I6:I11" si="3">+F6*2.87%</f>
        <v>287</v>
      </c>
      <c r="J6" s="19"/>
      <c r="K6" s="20">
        <f t="shared" si="0"/>
        <v>304</v>
      </c>
      <c r="L6" s="19">
        <v>606.30999999999995</v>
      </c>
      <c r="M6" s="21">
        <f t="shared" si="1"/>
        <v>1197.31</v>
      </c>
      <c r="N6" s="21">
        <f t="shared" si="2"/>
        <v>8802.69</v>
      </c>
      <c r="O6" s="19" t="s">
        <v>26</v>
      </c>
      <c r="P6" s="22"/>
    </row>
    <row r="7" spans="1:16" s="23" customFormat="1" ht="22.5" customHeight="1" x14ac:dyDescent="0.25">
      <c r="A7" s="14">
        <v>3</v>
      </c>
      <c r="B7" s="29" t="s">
        <v>27</v>
      </c>
      <c r="C7" s="29" t="s">
        <v>28</v>
      </c>
      <c r="D7" s="26" t="s">
        <v>19</v>
      </c>
      <c r="E7" s="30" t="s">
        <v>20</v>
      </c>
      <c r="F7" s="31">
        <v>10000</v>
      </c>
      <c r="G7" s="17"/>
      <c r="H7" s="17"/>
      <c r="I7" s="18">
        <f t="shared" si="3"/>
        <v>287</v>
      </c>
      <c r="J7" s="19"/>
      <c r="K7" s="20">
        <f t="shared" si="0"/>
        <v>304</v>
      </c>
      <c r="L7" s="19">
        <v>253.87</v>
      </c>
      <c r="M7" s="21">
        <f t="shared" si="1"/>
        <v>844.87</v>
      </c>
      <c r="N7" s="21">
        <f t="shared" si="2"/>
        <v>9155.1299999999992</v>
      </c>
      <c r="O7" s="19" t="s">
        <v>21</v>
      </c>
      <c r="P7" s="22"/>
    </row>
    <row r="8" spans="1:16" s="23" customFormat="1" ht="22.5" customHeight="1" x14ac:dyDescent="0.25">
      <c r="A8" s="24">
        <v>4</v>
      </c>
      <c r="B8" s="29" t="s">
        <v>29</v>
      </c>
      <c r="C8" s="29" t="s">
        <v>23</v>
      </c>
      <c r="D8" s="26" t="s">
        <v>24</v>
      </c>
      <c r="E8" s="30" t="s">
        <v>20</v>
      </c>
      <c r="F8" s="31">
        <v>10000</v>
      </c>
      <c r="G8" s="17"/>
      <c r="H8" s="17"/>
      <c r="I8" s="18">
        <f t="shared" si="3"/>
        <v>287</v>
      </c>
      <c r="J8" s="19"/>
      <c r="K8" s="20">
        <f t="shared" si="0"/>
        <v>304</v>
      </c>
      <c r="L8" s="19">
        <v>253.87</v>
      </c>
      <c r="M8" s="21">
        <f t="shared" si="1"/>
        <v>844.87</v>
      </c>
      <c r="N8" s="21">
        <f t="shared" si="2"/>
        <v>9155.1299999999992</v>
      </c>
      <c r="O8" s="19" t="s">
        <v>26</v>
      </c>
      <c r="P8" s="22"/>
    </row>
    <row r="9" spans="1:16" s="23" customFormat="1" ht="22.5" customHeight="1" x14ac:dyDescent="0.25">
      <c r="A9" s="14">
        <v>5</v>
      </c>
      <c r="B9" s="29" t="s">
        <v>30</v>
      </c>
      <c r="C9" s="29" t="s">
        <v>18</v>
      </c>
      <c r="D9" s="26" t="s">
        <v>31</v>
      </c>
      <c r="E9" s="30" t="s">
        <v>25</v>
      </c>
      <c r="F9" s="31">
        <v>42262</v>
      </c>
      <c r="G9" s="17"/>
      <c r="H9" s="17"/>
      <c r="I9" s="18">
        <f t="shared" si="3"/>
        <v>1212.9194</v>
      </c>
      <c r="J9" s="19">
        <v>761.9</v>
      </c>
      <c r="K9" s="20">
        <f t="shared" si="0"/>
        <v>1284.7647999999999</v>
      </c>
      <c r="L9" s="19">
        <v>0</v>
      </c>
      <c r="M9" s="21">
        <f>+I9+J9+K9</f>
        <v>3259.5841999999998</v>
      </c>
      <c r="N9" s="21">
        <f>+F9-I9-J9-K9</f>
        <v>39002.415800000002</v>
      </c>
      <c r="O9" s="19" t="s">
        <v>26</v>
      </c>
      <c r="P9" s="22"/>
    </row>
    <row r="10" spans="1:16" s="23" customFormat="1" ht="22.5" customHeight="1" x14ac:dyDescent="0.25">
      <c r="A10" s="24">
        <v>6</v>
      </c>
      <c r="B10" s="29" t="s">
        <v>32</v>
      </c>
      <c r="C10" s="29" t="s">
        <v>33</v>
      </c>
      <c r="D10" s="29" t="s">
        <v>34</v>
      </c>
      <c r="E10" s="30" t="s">
        <v>35</v>
      </c>
      <c r="F10" s="31">
        <v>18290.57</v>
      </c>
      <c r="G10" s="17"/>
      <c r="H10" s="17"/>
      <c r="I10" s="18">
        <f t="shared" si="3"/>
        <v>524.93935899999997</v>
      </c>
      <c r="J10" s="19"/>
      <c r="K10" s="20">
        <f>+F10*3.04%</f>
        <v>556.03332799999998</v>
      </c>
      <c r="L10" s="19">
        <v>2247.16</v>
      </c>
      <c r="M10" s="21">
        <f t="shared" si="1"/>
        <v>3328.1326869999998</v>
      </c>
      <c r="N10" s="21">
        <f t="shared" si="2"/>
        <v>14962.437312999999</v>
      </c>
      <c r="O10" s="19" t="s">
        <v>26</v>
      </c>
      <c r="P10" s="22"/>
    </row>
    <row r="11" spans="1:16" s="23" customFormat="1" ht="22.5" customHeight="1" x14ac:dyDescent="0.25">
      <c r="A11" s="14">
        <v>7</v>
      </c>
      <c r="B11" s="29" t="s">
        <v>36</v>
      </c>
      <c r="C11" s="29" t="s">
        <v>33</v>
      </c>
      <c r="D11" s="29" t="s">
        <v>37</v>
      </c>
      <c r="E11" s="30" t="s">
        <v>25</v>
      </c>
      <c r="F11" s="31">
        <v>10000</v>
      </c>
      <c r="G11" s="17"/>
      <c r="H11" s="17"/>
      <c r="I11" s="18">
        <f t="shared" si="3"/>
        <v>287</v>
      </c>
      <c r="J11" s="19"/>
      <c r="K11" s="20">
        <f t="shared" si="0"/>
        <v>304</v>
      </c>
      <c r="L11" s="19"/>
      <c r="M11" s="21">
        <f>+I11+K11</f>
        <v>591</v>
      </c>
      <c r="N11" s="21">
        <f>+F11-I11-K11</f>
        <v>9409</v>
      </c>
      <c r="O11" s="19" t="s">
        <v>21</v>
      </c>
      <c r="P11" s="22"/>
    </row>
    <row r="12" spans="1:16" s="23" customFormat="1" ht="22.5" customHeight="1" x14ac:dyDescent="0.25">
      <c r="A12" s="24">
        <v>8</v>
      </c>
      <c r="B12" s="29" t="s">
        <v>38</v>
      </c>
      <c r="C12" s="29" t="s">
        <v>23</v>
      </c>
      <c r="D12" s="29" t="s">
        <v>24</v>
      </c>
      <c r="E12" s="30" t="s">
        <v>25</v>
      </c>
      <c r="F12" s="31">
        <v>10000</v>
      </c>
      <c r="G12" s="17"/>
      <c r="H12" s="17"/>
      <c r="I12" s="18">
        <f>+F12*2.87%</f>
        <v>287</v>
      </c>
      <c r="J12" s="19"/>
      <c r="K12" s="20">
        <f t="shared" si="0"/>
        <v>304</v>
      </c>
      <c r="L12" s="19">
        <v>253.87</v>
      </c>
      <c r="M12" s="21">
        <f>+I12+K12+L12</f>
        <v>844.87</v>
      </c>
      <c r="N12" s="21">
        <f>+F12-I12-K12-L12</f>
        <v>9155.1299999999992</v>
      </c>
      <c r="O12" s="19" t="s">
        <v>26</v>
      </c>
      <c r="P12" s="22"/>
    </row>
    <row r="13" spans="1:16" s="23" customFormat="1" ht="22.5" customHeight="1" x14ac:dyDescent="0.25">
      <c r="A13" s="14">
        <v>9</v>
      </c>
      <c r="B13" s="29" t="s">
        <v>39</v>
      </c>
      <c r="C13" s="29" t="s">
        <v>40</v>
      </c>
      <c r="D13" s="29" t="s">
        <v>41</v>
      </c>
      <c r="E13" s="30" t="s">
        <v>35</v>
      </c>
      <c r="F13" s="31">
        <v>85484.5</v>
      </c>
      <c r="G13" s="17"/>
      <c r="H13" s="17"/>
      <c r="I13" s="18">
        <f>+F13*2.87%</f>
        <v>2453.40515</v>
      </c>
      <c r="J13" s="20">
        <v>8690.9599999999991</v>
      </c>
      <c r="K13" s="20">
        <f t="shared" si="0"/>
        <v>2598.7287999999999</v>
      </c>
      <c r="L13" s="19">
        <v>5173.17</v>
      </c>
      <c r="M13" s="21">
        <f>+I13+J13+K13+L13</f>
        <v>18916.26395</v>
      </c>
      <c r="N13" s="21">
        <f>+F13-I13-J13-K13-L13</f>
        <v>66568.236050000007</v>
      </c>
      <c r="O13" s="19" t="s">
        <v>26</v>
      </c>
      <c r="P13" s="22"/>
    </row>
    <row r="14" spans="1:16" s="23" customFormat="1" ht="22.5" customHeight="1" x14ac:dyDescent="0.25">
      <c r="A14" s="24">
        <v>10</v>
      </c>
      <c r="B14" s="29" t="s">
        <v>42</v>
      </c>
      <c r="C14" s="29" t="s">
        <v>43</v>
      </c>
      <c r="D14" s="29" t="s">
        <v>44</v>
      </c>
      <c r="E14" s="30" t="s">
        <v>35</v>
      </c>
      <c r="F14" s="31">
        <v>38967.5</v>
      </c>
      <c r="G14" s="17"/>
      <c r="H14" s="17"/>
      <c r="I14" s="18">
        <f>+F14*2.87%</f>
        <v>1118.36725</v>
      </c>
      <c r="J14" s="20"/>
      <c r="K14" s="20">
        <f t="shared" si="0"/>
        <v>1184.6120000000001</v>
      </c>
      <c r="L14" s="19">
        <v>4776.6000000000004</v>
      </c>
      <c r="M14" s="21">
        <f>+I14+K14+L14</f>
        <v>7079.5792500000007</v>
      </c>
      <c r="N14" s="21">
        <f>+F14-I14-K14-L14</f>
        <v>31887.920749999997</v>
      </c>
      <c r="O14" s="19" t="s">
        <v>21</v>
      </c>
      <c r="P14" s="22"/>
    </row>
    <row r="15" spans="1:16" s="23" customFormat="1" ht="22.5" customHeight="1" x14ac:dyDescent="0.25">
      <c r="A15" s="14">
        <v>11</v>
      </c>
      <c r="B15" s="29" t="s">
        <v>45</v>
      </c>
      <c r="C15" s="29" t="s">
        <v>33</v>
      </c>
      <c r="D15" s="29" t="s">
        <v>46</v>
      </c>
      <c r="E15" s="30" t="s">
        <v>35</v>
      </c>
      <c r="F15" s="31">
        <v>21525.22</v>
      </c>
      <c r="G15" s="17"/>
      <c r="H15" s="17"/>
      <c r="I15" s="18">
        <f>+F15*2.87%</f>
        <v>617.77381400000002</v>
      </c>
      <c r="J15" s="20"/>
      <c r="K15" s="20">
        <f t="shared" si="0"/>
        <v>654.36668800000007</v>
      </c>
      <c r="L15" s="19">
        <v>123.25</v>
      </c>
      <c r="M15" s="21">
        <f>+I15+K15+L15</f>
        <v>1395.3905020000002</v>
      </c>
      <c r="N15" s="21">
        <f>+F15-I15-K15-L15</f>
        <v>20129.829497999999</v>
      </c>
      <c r="O15" s="19" t="s">
        <v>26</v>
      </c>
      <c r="P15" s="22"/>
    </row>
    <row r="16" spans="1:16" ht="22.5" customHeight="1" x14ac:dyDescent="0.3">
      <c r="A16" s="24">
        <v>12</v>
      </c>
      <c r="B16" s="29" t="s">
        <v>47</v>
      </c>
      <c r="C16" s="29" t="s">
        <v>40</v>
      </c>
      <c r="D16" s="29" t="s">
        <v>48</v>
      </c>
      <c r="E16" s="30" t="s">
        <v>35</v>
      </c>
      <c r="F16" s="31">
        <v>45000</v>
      </c>
      <c r="G16" s="32"/>
      <c r="H16" s="32"/>
      <c r="I16" s="18">
        <f>+F16*2.87%</f>
        <v>1291.5</v>
      </c>
      <c r="J16" s="33">
        <v>1148.33</v>
      </c>
      <c r="K16" s="20">
        <f t="shared" si="0"/>
        <v>1368</v>
      </c>
      <c r="L16" s="34">
        <v>12176.19</v>
      </c>
      <c r="M16" s="35">
        <f>+J16+I16+K16+L16</f>
        <v>15984.02</v>
      </c>
      <c r="N16" s="35">
        <f>+F16-I16-J16-K16-L16</f>
        <v>29015.979999999996</v>
      </c>
      <c r="O16" s="19" t="s">
        <v>26</v>
      </c>
      <c r="P16" s="1"/>
    </row>
    <row r="17" spans="1:16" ht="19.5" thickBot="1" x14ac:dyDescent="0.35">
      <c r="A17" s="1"/>
      <c r="B17" s="1"/>
      <c r="C17" s="1"/>
      <c r="D17" s="1"/>
      <c r="E17" s="36" t="s">
        <v>49</v>
      </c>
      <c r="F17" s="37">
        <f>SUM(F5:F16)</f>
        <v>311529.79000000004</v>
      </c>
      <c r="G17" s="1"/>
      <c r="H17" s="1"/>
      <c r="I17" s="38">
        <v>8940.92</v>
      </c>
      <c r="J17" s="39">
        <f>SUM(J5:J16)</f>
        <v>10601.189999999999</v>
      </c>
      <c r="K17" s="38">
        <v>9470.5</v>
      </c>
      <c r="L17" s="39">
        <f>SUM(L5:L16)</f>
        <v>29294.35</v>
      </c>
      <c r="M17" s="39">
        <v>58306.96</v>
      </c>
      <c r="N17" s="39">
        <v>253222.83</v>
      </c>
      <c r="O17" s="1"/>
      <c r="P17" s="1"/>
    </row>
    <row r="18" spans="1:16" ht="21" customHeight="1" thickTop="1" x14ac:dyDescent="0.3">
      <c r="A18" s="1"/>
      <c r="B18" s="1"/>
      <c r="C18" s="1"/>
      <c r="D18" s="1"/>
      <c r="E18" s="40"/>
      <c r="F18" s="41"/>
      <c r="G18" s="1"/>
      <c r="H18" s="1"/>
      <c r="I18" s="42"/>
      <c r="J18" s="1"/>
      <c r="K18" s="1"/>
      <c r="L18" s="1"/>
      <c r="M18" s="43"/>
      <c r="N18" s="43"/>
      <c r="O18" s="1"/>
      <c r="P18" s="1"/>
    </row>
    <row r="19" spans="1:16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 x14ac:dyDescent="0.3">
      <c r="A20" s="1"/>
      <c r="B20" s="1"/>
      <c r="C20" s="44"/>
      <c r="D20" s="44"/>
      <c r="E20" s="44"/>
      <c r="F20" s="44"/>
      <c r="G20" s="1"/>
      <c r="H20" s="1"/>
      <c r="I20" s="1"/>
      <c r="J20" s="1"/>
      <c r="K20" s="1"/>
      <c r="L20" s="43"/>
      <c r="M20" s="1"/>
      <c r="N20" s="1"/>
      <c r="O20" s="1"/>
      <c r="P20" s="1"/>
    </row>
    <row r="21" spans="1:16" ht="18.75" x14ac:dyDescent="0.3">
      <c r="A21" s="1"/>
      <c r="B21" s="1"/>
      <c r="C21" s="44"/>
      <c r="D21" s="44"/>
      <c r="E21" s="44"/>
      <c r="F21" s="44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x14ac:dyDescent="0.3">
      <c r="A22" s="1"/>
      <c r="B22" s="1"/>
      <c r="C22" s="44"/>
      <c r="D22" s="44"/>
      <c r="E22" s="44"/>
      <c r="F22" s="44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x14ac:dyDescent="0.3">
      <c r="A23" s="1"/>
      <c r="B23" s="1"/>
      <c r="C23" s="44"/>
      <c r="D23" s="44"/>
      <c r="E23" s="44"/>
      <c r="F23" s="44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 x14ac:dyDescent="0.3">
      <c r="A24" s="1"/>
      <c r="B24" s="1"/>
      <c r="C24" s="44"/>
      <c r="D24" s="44"/>
      <c r="E24" s="44"/>
      <c r="F24" s="4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x14ac:dyDescent="0.3">
      <c r="A25" s="1"/>
      <c r="B25" s="45" t="s">
        <v>50</v>
      </c>
      <c r="C25" s="1"/>
      <c r="D25" s="45" t="s">
        <v>51</v>
      </c>
      <c r="E25" s="1"/>
      <c r="F25" s="1"/>
      <c r="G25" s="1"/>
      <c r="H25" s="45"/>
      <c r="I25" s="45" t="s">
        <v>51</v>
      </c>
      <c r="J25" s="1"/>
      <c r="K25" s="1"/>
      <c r="L25" s="1"/>
      <c r="M25" s="1"/>
      <c r="N25" s="1"/>
      <c r="O25" s="1"/>
      <c r="P25" s="1"/>
    </row>
    <row r="26" spans="1:16" ht="18.75" x14ac:dyDescent="0.3">
      <c r="A26" s="1"/>
      <c r="B26" s="46" t="s">
        <v>52</v>
      </c>
      <c r="C26" s="1"/>
      <c r="D26" s="46" t="s">
        <v>53</v>
      </c>
      <c r="E26" s="1"/>
      <c r="F26" s="1"/>
      <c r="G26" s="1"/>
      <c r="H26" s="46"/>
      <c r="I26" s="46" t="s">
        <v>54</v>
      </c>
      <c r="J26" s="1"/>
      <c r="K26" s="1"/>
      <c r="L26" s="1"/>
      <c r="M26" s="1"/>
      <c r="N26" s="1"/>
      <c r="O26" s="1"/>
      <c r="P26" s="1"/>
    </row>
    <row r="27" spans="1:16" ht="18.75" x14ac:dyDescent="0.3">
      <c r="A27" s="1"/>
      <c r="B27" s="47" t="s">
        <v>55</v>
      </c>
      <c r="C27" s="1"/>
      <c r="D27" s="47" t="s">
        <v>56</v>
      </c>
      <c r="E27" s="1"/>
      <c r="F27" s="1"/>
      <c r="G27" s="1"/>
      <c r="H27" s="48"/>
      <c r="I27" s="48" t="s">
        <v>57</v>
      </c>
      <c r="J27" s="1"/>
      <c r="K27" s="1"/>
      <c r="L27" s="1"/>
      <c r="M27" s="1"/>
      <c r="N27" s="1"/>
      <c r="O27" s="1"/>
      <c r="P27" s="1"/>
    </row>
    <row r="28" spans="1:16" ht="15.75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</sheetData>
  <mergeCells count="2">
    <mergeCell ref="A2:N2"/>
    <mergeCell ref="A3:N3"/>
  </mergeCells>
  <dataValidations count="2">
    <dataValidation type="list" allowBlank="1" showInputMessage="1" showErrorMessage="1" sqref="E11:E15 E6:E9">
      <formula1>ESTATUS</formula1>
    </dataValidation>
    <dataValidation type="list" allowBlank="1" showInputMessage="1" showErrorMessage="1" sqref="D11:D15 D6:D9">
      <formula1>CARGOS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horizontalDpi="1200" verticalDpi="120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2022-01-05T15:39:29Z</dcterms:created>
  <dcterms:modified xsi:type="dcterms:W3CDTF">2022-01-05T15:39:48Z</dcterms:modified>
</cp:coreProperties>
</file>