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75" windowWidth="18675" windowHeight="6960"/>
  </bookViews>
  <sheets>
    <sheet name="NOMINA CONTRATO JULIO " sheetId="1" r:id="rId1"/>
  </sheets>
  <externalReferences>
    <externalReference r:id="rId2"/>
    <externalReference r:id="rId3"/>
  </externalReferences>
  <definedNames>
    <definedName name="CARGOS">'[1]SIN FIRMA'!$A$557:$A$611</definedName>
    <definedName name="ESTATUS">'[2]Otros Pagos y Exclusiones'!$K$220:$K$226</definedName>
  </definedNames>
  <calcPr calcId="145621"/>
</workbook>
</file>

<file path=xl/calcChain.xml><?xml version="1.0" encoding="utf-8"?>
<calcChain xmlns="http://schemas.openxmlformats.org/spreadsheetml/2006/main">
  <c r="F10" i="1" l="1"/>
  <c r="N9" i="1"/>
  <c r="M9" i="1"/>
  <c r="K9" i="1"/>
  <c r="I9" i="1"/>
  <c r="N8" i="1"/>
  <c r="M8" i="1"/>
  <c r="K8" i="1"/>
  <c r="I8" i="1"/>
  <c r="N7" i="1"/>
  <c r="K7" i="1"/>
  <c r="I7" i="1"/>
  <c r="M7" i="1" s="1"/>
  <c r="A7" i="1"/>
  <c r="A8" i="1" s="1"/>
  <c r="K6" i="1"/>
  <c r="I6" i="1"/>
  <c r="M6" i="1" s="1"/>
  <c r="A6" i="1"/>
  <c r="K5" i="1"/>
  <c r="M5" i="1" s="1"/>
  <c r="I5" i="1"/>
  <c r="N5" i="1" s="1"/>
  <c r="N6" i="1" l="1"/>
</calcChain>
</file>

<file path=xl/sharedStrings.xml><?xml version="1.0" encoding="utf-8"?>
<sst xmlns="http://schemas.openxmlformats.org/spreadsheetml/2006/main" count="49" uniqueCount="42">
  <si>
    <t xml:space="preserve">INSTITUTO DOMINICANO DE INVESTIGACIONES AGROPECUARIAS Y FORESTALES- IDIAF
</t>
  </si>
  <si>
    <t>Nómina de EMPLEADOS  CONTRATADOS Correspondiente al Mes de Julio  2021</t>
  </si>
  <si>
    <t>Registro No.</t>
  </si>
  <si>
    <t>Nombres</t>
  </si>
  <si>
    <t xml:space="preserve">Direcciòn </t>
  </si>
  <si>
    <t>Función</t>
  </si>
  <si>
    <t>Estatus</t>
  </si>
  <si>
    <t>Sueldo Bruto</t>
  </si>
  <si>
    <t>Otros Ing.</t>
  </si>
  <si>
    <t>Total Ing.</t>
  </si>
  <si>
    <t>AFP</t>
  </si>
  <si>
    <t xml:space="preserve">ISR </t>
  </si>
  <si>
    <t>SFS</t>
  </si>
  <si>
    <t>Otros Desc.</t>
  </si>
  <si>
    <t>Total Desc.</t>
  </si>
  <si>
    <t>Neto</t>
  </si>
  <si>
    <t>Genero</t>
  </si>
  <si>
    <t xml:space="preserve">Kirsys Lapaix De Cedano </t>
  </si>
  <si>
    <t xml:space="preserve">Dirección Administrativa y Financiera </t>
  </si>
  <si>
    <t xml:space="preserve">Directora Administrativa y Financiera </t>
  </si>
  <si>
    <t>Contratado</t>
  </si>
  <si>
    <t>F</t>
  </si>
  <si>
    <t xml:space="preserve">Odalis Altagracia Henriquez Morales </t>
  </si>
  <si>
    <t xml:space="preserve">División de Compras y Contrataciones </t>
  </si>
  <si>
    <t xml:space="preserve">Enc. Compras y Contrataciones </t>
  </si>
  <si>
    <t xml:space="preserve">Ana Elina Uribe Pagan </t>
  </si>
  <si>
    <t xml:space="preserve">Laboratorio </t>
  </si>
  <si>
    <t xml:space="preserve">Ingeniera Química </t>
  </si>
  <si>
    <t xml:space="preserve">Andres Nuridis </t>
  </si>
  <si>
    <t xml:space="preserve">Analista de proyecto </t>
  </si>
  <si>
    <t>M</t>
  </si>
  <si>
    <t xml:space="preserve">Cindy Luciano </t>
  </si>
  <si>
    <t>Tecnico Agropecuario</t>
  </si>
  <si>
    <t>_________________________</t>
  </si>
  <si>
    <t>______________________</t>
  </si>
  <si>
    <t>_______________________</t>
  </si>
  <si>
    <t xml:space="preserve">Lic. Mónika Medina Rosario </t>
  </si>
  <si>
    <t>Ing. Kirsys Lapaix de Cedano</t>
  </si>
  <si>
    <t xml:space="preserve"> Eladio Arnaud Santana, Ph.D.</t>
  </si>
  <si>
    <t xml:space="preserve">Responsable de la Nómina </t>
  </si>
  <si>
    <t xml:space="preserve">Responsable Financiero </t>
  </si>
  <si>
    <t xml:space="preserve">Director Ejecutivo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</si>
</sst>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#,##0.00_);#,##0.00"/>
    <numFmt numFmtId="165" formatCode="_-* #,##0.00\ _€_-;\-* #,##0.00\ _€_-;_-* &quot;-&quot;??\ _€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8"/>
      <name val="Calibri"/>
      <family val="2"/>
      <scheme val="minor"/>
    </font>
    <font>
      <b/>
      <sz val="9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Times New Roman"/>
      <family val="1"/>
    </font>
    <font>
      <sz val="8"/>
      <color theme="1"/>
      <name val="Calibri"/>
      <family val="2"/>
      <scheme val="minor"/>
    </font>
    <font>
      <sz val="8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2" borderId="1" applyNumberFormat="0" applyFont="0" applyAlignment="0" applyProtection="0"/>
    <xf numFmtId="0" fontId="3" fillId="3" borderId="0" applyNumberFormat="0" applyBorder="0" applyAlignment="0" applyProtection="0"/>
  </cellStyleXfs>
  <cellXfs count="38">
    <xf numFmtId="0" fontId="0" fillId="0" borderId="0" xfId="0"/>
    <xf numFmtId="0" fontId="4" fillId="4" borderId="0" xfId="0" applyFont="1" applyFill="1" applyAlignment="1" applyProtection="1">
      <alignment horizontal="center" vertical="center"/>
    </xf>
    <xf numFmtId="0" fontId="5" fillId="4" borderId="0" xfId="0" applyFont="1" applyFill="1" applyBorder="1" applyAlignment="1" applyProtection="1">
      <alignment vertical="center"/>
    </xf>
    <xf numFmtId="0" fontId="4" fillId="4" borderId="0" xfId="0" applyFont="1" applyFill="1" applyBorder="1" applyAlignment="1" applyProtection="1">
      <alignment horizontal="center" vertical="top"/>
    </xf>
    <xf numFmtId="0" fontId="4" fillId="4" borderId="2" xfId="0" applyFont="1" applyFill="1" applyBorder="1" applyAlignment="1" applyProtection="1">
      <alignment horizontal="center" vertical="top"/>
    </xf>
    <xf numFmtId="0" fontId="6" fillId="5" borderId="3" xfId="0" applyFont="1" applyFill="1" applyBorder="1" applyAlignment="1" applyProtection="1">
      <alignment horizontal="center" vertical="center" wrapText="1"/>
    </xf>
    <xf numFmtId="0" fontId="7" fillId="5" borderId="4" xfId="0" applyFont="1" applyFill="1" applyBorder="1" applyAlignment="1" applyProtection="1">
      <alignment horizontal="center" vertical="center" wrapText="1"/>
    </xf>
    <xf numFmtId="0" fontId="7" fillId="5" borderId="4" xfId="0" applyFont="1" applyFill="1" applyBorder="1" applyAlignment="1" applyProtection="1">
      <alignment horizontal="center" vertical="center"/>
    </xf>
    <xf numFmtId="0" fontId="7" fillId="5" borderId="5" xfId="0" applyFont="1" applyFill="1" applyBorder="1" applyAlignment="1" applyProtection="1">
      <alignment horizontal="center" vertical="center"/>
    </xf>
    <xf numFmtId="0" fontId="6" fillId="4" borderId="0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center" vertical="center" wrapText="1"/>
    </xf>
    <xf numFmtId="0" fontId="8" fillId="0" borderId="6" xfId="3" applyNumberFormat="1" applyFont="1" applyFill="1" applyBorder="1" applyAlignment="1" applyProtection="1">
      <alignment horizontal="center" vertical="center" wrapText="1"/>
    </xf>
    <xf numFmtId="0" fontId="8" fillId="0" borderId="6" xfId="2" applyFont="1" applyFill="1" applyBorder="1" applyAlignment="1" applyProtection="1">
      <alignment vertical="center" wrapText="1"/>
    </xf>
    <xf numFmtId="0" fontId="8" fillId="0" borderId="6" xfId="0" applyFont="1" applyFill="1" applyBorder="1" applyAlignment="1" applyProtection="1">
      <alignment vertical="center" wrapText="1"/>
    </xf>
    <xf numFmtId="0" fontId="8" fillId="0" borderId="6" xfId="0" applyFont="1" applyFill="1" applyBorder="1" applyAlignment="1" applyProtection="1">
      <alignment horizontal="left" vertical="center" wrapText="1"/>
    </xf>
    <xf numFmtId="164" fontId="8" fillId="0" borderId="6" xfId="0" applyNumberFormat="1" applyFont="1" applyFill="1" applyBorder="1" applyAlignment="1" applyProtection="1">
      <alignment horizontal="right" vertical="center" wrapText="1"/>
    </xf>
    <xf numFmtId="0" fontId="7" fillId="4" borderId="7" xfId="0" applyFont="1" applyFill="1" applyBorder="1" applyAlignment="1" applyProtection="1">
      <alignment horizontal="center" vertical="center" wrapText="1"/>
    </xf>
    <xf numFmtId="43" fontId="7" fillId="4" borderId="7" xfId="1" applyFont="1" applyFill="1" applyBorder="1" applyAlignment="1" applyProtection="1">
      <alignment horizontal="center" vertical="center" wrapText="1"/>
    </xf>
    <xf numFmtId="0" fontId="7" fillId="4" borderId="7" xfId="0" applyFont="1" applyFill="1" applyBorder="1" applyAlignment="1" applyProtection="1">
      <alignment horizontal="center" vertical="center"/>
    </xf>
    <xf numFmtId="43" fontId="7" fillId="4" borderId="7" xfId="1" applyFont="1" applyFill="1" applyBorder="1" applyAlignment="1" applyProtection="1">
      <alignment horizontal="center" vertical="center"/>
    </xf>
    <xf numFmtId="165" fontId="7" fillId="4" borderId="7" xfId="0" applyNumberFormat="1" applyFont="1" applyFill="1" applyBorder="1" applyAlignment="1" applyProtection="1">
      <alignment horizontal="center" vertical="center"/>
    </xf>
    <xf numFmtId="0" fontId="8" fillId="4" borderId="0" xfId="0" applyFont="1" applyFill="1" applyBorder="1" applyAlignment="1" applyProtection="1">
      <alignment vertical="center" wrapText="1"/>
    </xf>
    <xf numFmtId="0" fontId="8" fillId="0" borderId="0" xfId="0" applyFont="1" applyFill="1" applyBorder="1" applyAlignment="1" applyProtection="1">
      <alignment vertical="center" wrapText="1"/>
    </xf>
    <xf numFmtId="0" fontId="8" fillId="0" borderId="7" xfId="3" applyNumberFormat="1" applyFont="1" applyFill="1" applyBorder="1" applyAlignment="1" applyProtection="1">
      <alignment horizontal="center" vertical="center" wrapText="1"/>
    </xf>
    <xf numFmtId="0" fontId="8" fillId="0" borderId="7" xfId="2" applyFont="1" applyFill="1" applyBorder="1" applyAlignment="1" applyProtection="1">
      <alignment vertical="center" wrapText="1"/>
    </xf>
    <xf numFmtId="0" fontId="8" fillId="0" borderId="7" xfId="0" applyFont="1" applyFill="1" applyBorder="1" applyAlignment="1" applyProtection="1">
      <alignment vertical="center" wrapText="1"/>
    </xf>
    <xf numFmtId="0" fontId="8" fillId="0" borderId="7" xfId="0" applyFont="1" applyFill="1" applyBorder="1" applyAlignment="1" applyProtection="1">
      <alignment horizontal="left" vertical="center" wrapText="1"/>
    </xf>
    <xf numFmtId="164" fontId="8" fillId="0" borderId="7" xfId="0" applyNumberFormat="1" applyFont="1" applyFill="1" applyBorder="1" applyAlignment="1" applyProtection="1">
      <alignment horizontal="right" vertical="center" wrapText="1"/>
    </xf>
    <xf numFmtId="164" fontId="2" fillId="0" borderId="0" xfId="0" applyNumberFormat="1" applyFont="1"/>
    <xf numFmtId="43" fontId="2" fillId="0" borderId="0" xfId="0" applyNumberFormat="1" applyFont="1"/>
    <xf numFmtId="0" fontId="2" fillId="0" borderId="0" xfId="0" applyFont="1"/>
    <xf numFmtId="165" fontId="2" fillId="0" borderId="0" xfId="0" applyNumberFormat="1" applyFont="1"/>
    <xf numFmtId="0" fontId="9" fillId="4" borderId="0" xfId="2" applyFont="1" applyFill="1" applyBorder="1" applyAlignment="1" applyProtection="1">
      <alignment horizontal="center" vertical="center"/>
      <protection locked="0"/>
    </xf>
    <xf numFmtId="0" fontId="10" fillId="4" borderId="0" xfId="0" applyFont="1" applyFill="1" applyAlignment="1">
      <alignment horizontal="center"/>
    </xf>
    <xf numFmtId="0" fontId="11" fillId="4" borderId="0" xfId="0" applyFont="1" applyFill="1" applyAlignment="1">
      <alignment horizontal="center"/>
    </xf>
    <xf numFmtId="0" fontId="10" fillId="4" borderId="0" xfId="2" applyFont="1" applyFill="1" applyBorder="1" applyAlignment="1" applyProtection="1">
      <alignment horizontal="center" vertical="center"/>
      <protection locked="0"/>
    </xf>
    <xf numFmtId="0" fontId="11" fillId="4" borderId="0" xfId="2" applyFont="1" applyFill="1" applyBorder="1" applyAlignment="1" applyProtection="1">
      <alignment horizontal="center" vertical="center"/>
      <protection locked="0"/>
    </xf>
    <xf numFmtId="0" fontId="11" fillId="4" borderId="0" xfId="0" applyFont="1" applyFill="1" applyBorder="1" applyAlignment="1" applyProtection="1">
      <alignment horizontal="center" vertical="center" wrapText="1"/>
      <protection locked="0"/>
    </xf>
  </cellXfs>
  <cellStyles count="4">
    <cellStyle name="Énfasis1" xfId="3" builtinId="29"/>
    <cellStyle name="Millares" xfId="1" builtinId="3"/>
    <cellStyle name="Normal" xfId="0" builtinId="0"/>
    <cellStyle name="Notas" xfId="2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276225</xdr:colOff>
      <xdr:row>0</xdr:row>
      <xdr:rowOff>48490</xdr:rowOff>
    </xdr:from>
    <xdr:to>
      <xdr:col>3</xdr:col>
      <xdr:colOff>162179</xdr:colOff>
      <xdr:row>2</xdr:row>
      <xdr:rowOff>124690</xdr:rowOff>
    </xdr:to>
    <xdr:pic>
      <xdr:nvPicPr>
        <xdr:cNvPr id="2" name="1 Imagen" descr="LOGO">
          <a:extLst>
            <a:ext uri="{FF2B5EF4-FFF2-40B4-BE49-F238E27FC236}">
              <a16:creationId xmlns:a16="http://schemas.microsoft.com/office/drawing/2014/main" xmlns="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00225" y="48490"/>
          <a:ext cx="647954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.1.30\nomina\Users\mmedina\Desktop\NOMINA%20TRANSPARENCIA%202021\FIJO%20NOVIEMBRE%202020%20SIN%20FIRM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.1.30\nomina\Users\tespinal\Desktop\TarsisEspinal2019\EMPLEADOS-BD-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N FIRMA"/>
    </sheetNames>
    <sheetDataSet>
      <sheetData sheetId="0">
        <row r="568">
          <cell r="A568">
            <v>0</v>
          </cell>
        </row>
        <row r="569">
          <cell r="A569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c2018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Amonestaciones"/>
      <sheetName val="MILITARES"/>
      <sheetName val="Otros Pagos y Exclusiones"/>
      <sheetName val="CALCULO-TIEMPO-EDAD"/>
    </sheetNames>
    <sheetDataSet>
      <sheetData sheetId="0"/>
      <sheetData sheetId="1"/>
      <sheetData sheetId="2">
        <row r="629">
          <cell r="B629" t="str">
            <v>Analista de Proyecto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20">
          <cell r="K220" t="str">
            <v>Carrera Administrativa</v>
          </cell>
        </row>
        <row r="221">
          <cell r="K221" t="str">
            <v>Contrato</v>
          </cell>
        </row>
        <row r="222">
          <cell r="K222" t="str">
            <v>Estatuto Simplificado</v>
          </cell>
        </row>
        <row r="223">
          <cell r="K223" t="str">
            <v>Fijo</v>
          </cell>
        </row>
        <row r="224">
          <cell r="K224" t="str">
            <v>Libre remoción y nomb.</v>
          </cell>
        </row>
        <row r="225">
          <cell r="K225" t="str">
            <v>No apto para el trabajo productivo</v>
          </cell>
        </row>
      </sheetData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P15"/>
  <sheetViews>
    <sheetView tabSelected="1" workbookViewId="0">
      <selection activeCell="K15" sqref="K15"/>
    </sheetView>
  </sheetViews>
  <sheetFormatPr baseColWidth="10" defaultRowHeight="15" x14ac:dyDescent="0.25"/>
  <cols>
    <col min="13" max="13" width="12" bestFit="1" customWidth="1"/>
    <col min="14" max="14" width="13" bestFit="1" customWidth="1"/>
  </cols>
  <sheetData>
    <row r="1" spans="1:16" s="2" customFormat="1" ht="21.7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6" s="2" customFormat="1" ht="22.5" customHeight="1" x14ac:dyDescent="0.2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6" s="2" customFormat="1" ht="22.5" customHeight="1" thickBot="1" x14ac:dyDescent="0.3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6" s="10" customFormat="1" ht="12.75" thickBot="1" x14ac:dyDescent="0.3">
      <c r="A4" s="5" t="s">
        <v>2</v>
      </c>
      <c r="B4" s="6" t="s">
        <v>3</v>
      </c>
      <c r="C4" s="6" t="s">
        <v>4</v>
      </c>
      <c r="D4" s="7" t="s">
        <v>5</v>
      </c>
      <c r="E4" s="7" t="s">
        <v>6</v>
      </c>
      <c r="F4" s="8" t="s">
        <v>7</v>
      </c>
      <c r="G4" s="8" t="s">
        <v>8</v>
      </c>
      <c r="H4" s="8" t="s">
        <v>9</v>
      </c>
      <c r="I4" s="8" t="s">
        <v>10</v>
      </c>
      <c r="J4" s="8" t="s">
        <v>11</v>
      </c>
      <c r="K4" s="8" t="s">
        <v>12</v>
      </c>
      <c r="L4" s="8" t="s">
        <v>13</v>
      </c>
      <c r="M4" s="8" t="s">
        <v>14</v>
      </c>
      <c r="N4" s="7" t="s">
        <v>15</v>
      </c>
      <c r="O4" s="7" t="s">
        <v>16</v>
      </c>
      <c r="P4" s="9"/>
    </row>
    <row r="5" spans="1:16" s="22" customFormat="1" ht="22.5" customHeight="1" x14ac:dyDescent="0.25">
      <c r="A5" s="11">
        <v>1</v>
      </c>
      <c r="B5" s="12" t="s">
        <v>17</v>
      </c>
      <c r="C5" s="13" t="s">
        <v>18</v>
      </c>
      <c r="D5" s="13" t="s">
        <v>19</v>
      </c>
      <c r="E5" s="14" t="s">
        <v>20</v>
      </c>
      <c r="F5" s="15">
        <v>110000</v>
      </c>
      <c r="G5" s="16"/>
      <c r="H5" s="16"/>
      <c r="I5" s="17">
        <f>+F5*2.87%</f>
        <v>3157</v>
      </c>
      <c r="J5" s="18">
        <v>14457.62</v>
      </c>
      <c r="K5" s="19">
        <f>+F5*3.04%</f>
        <v>3344</v>
      </c>
      <c r="L5" s="18">
        <v>57.5</v>
      </c>
      <c r="M5" s="20">
        <f>+I5+J5+K5+L5</f>
        <v>21016.120000000003</v>
      </c>
      <c r="N5" s="20">
        <f>+F5-I5-J5-K5-L5</f>
        <v>88983.88</v>
      </c>
      <c r="O5" s="18" t="s">
        <v>21</v>
      </c>
      <c r="P5" s="21"/>
    </row>
    <row r="6" spans="1:16" s="22" customFormat="1" ht="22.5" customHeight="1" x14ac:dyDescent="0.25">
      <c r="A6" s="23">
        <f>1+A5</f>
        <v>2</v>
      </c>
      <c r="B6" s="24" t="s">
        <v>22</v>
      </c>
      <c r="C6" s="25" t="s">
        <v>23</v>
      </c>
      <c r="D6" s="25" t="s">
        <v>24</v>
      </c>
      <c r="E6" s="26" t="s">
        <v>20</v>
      </c>
      <c r="F6" s="27">
        <v>60000</v>
      </c>
      <c r="G6" s="16"/>
      <c r="H6" s="16"/>
      <c r="I6" s="17">
        <f>+F6*2.87%</f>
        <v>1722</v>
      </c>
      <c r="J6" s="18">
        <v>3486.68</v>
      </c>
      <c r="K6" s="19">
        <f>+F6*3.04%</f>
        <v>1824</v>
      </c>
      <c r="L6" s="18">
        <v>23.25</v>
      </c>
      <c r="M6" s="20">
        <f>+I6+J6+K6+L6</f>
        <v>7055.93</v>
      </c>
      <c r="N6" s="20">
        <f>+F6-I6-J6-K6-L6</f>
        <v>52944.07</v>
      </c>
      <c r="O6" s="18" t="s">
        <v>21</v>
      </c>
      <c r="P6" s="21"/>
    </row>
    <row r="7" spans="1:16" s="22" customFormat="1" ht="22.5" customHeight="1" x14ac:dyDescent="0.25">
      <c r="A7" s="23">
        <f t="shared" ref="A7:A8" si="0">1+A6</f>
        <v>3</v>
      </c>
      <c r="B7" s="24" t="s">
        <v>25</v>
      </c>
      <c r="C7" s="25" t="s">
        <v>26</v>
      </c>
      <c r="D7" s="25" t="s">
        <v>27</v>
      </c>
      <c r="E7" s="26" t="s">
        <v>20</v>
      </c>
      <c r="F7" s="27">
        <v>45000</v>
      </c>
      <c r="G7" s="16"/>
      <c r="H7" s="16"/>
      <c r="I7" s="17">
        <f>+F7*2.87%</f>
        <v>1291.5</v>
      </c>
      <c r="J7" s="18"/>
      <c r="K7" s="19">
        <f>+F7*3.04%</f>
        <v>1368</v>
      </c>
      <c r="L7" s="18">
        <v>5023.25</v>
      </c>
      <c r="M7" s="20">
        <f>+I7+K7+L7</f>
        <v>7682.75</v>
      </c>
      <c r="N7" s="20">
        <f>+F7-I7-K7-L7</f>
        <v>37317.25</v>
      </c>
      <c r="O7" s="18" t="s">
        <v>21</v>
      </c>
      <c r="P7" s="21"/>
    </row>
    <row r="8" spans="1:16" s="22" customFormat="1" ht="22.5" customHeight="1" x14ac:dyDescent="0.25">
      <c r="A8" s="23">
        <f t="shared" si="0"/>
        <v>4</v>
      </c>
      <c r="B8" s="24" t="s">
        <v>28</v>
      </c>
      <c r="C8" s="25"/>
      <c r="D8" s="25" t="s">
        <v>29</v>
      </c>
      <c r="E8" s="26" t="s">
        <v>20</v>
      </c>
      <c r="F8" s="27">
        <v>42262</v>
      </c>
      <c r="G8" s="16"/>
      <c r="H8" s="16"/>
      <c r="I8" s="17">
        <f>+F8*2.87%</f>
        <v>1212.9194</v>
      </c>
      <c r="J8" s="18">
        <v>761.9</v>
      </c>
      <c r="K8" s="19">
        <f>+F8*3.04%</f>
        <v>1284.7647999999999</v>
      </c>
      <c r="L8" s="18"/>
      <c r="M8" s="20">
        <f>+I8+J8+K8</f>
        <v>3259.5841999999998</v>
      </c>
      <c r="N8" s="20">
        <f>+F8-I8-J8-K8</f>
        <v>39002.415800000002</v>
      </c>
      <c r="O8" s="18" t="s">
        <v>30</v>
      </c>
      <c r="P8" s="21"/>
    </row>
    <row r="9" spans="1:16" ht="22.5" x14ac:dyDescent="0.25">
      <c r="A9" s="23">
        <v>5</v>
      </c>
      <c r="B9" s="24" t="s">
        <v>31</v>
      </c>
      <c r="C9" s="25"/>
      <c r="D9" s="25" t="s">
        <v>32</v>
      </c>
      <c r="E9" s="26" t="s">
        <v>20</v>
      </c>
      <c r="F9" s="27">
        <v>25000</v>
      </c>
      <c r="G9" s="16"/>
      <c r="H9" s="16"/>
      <c r="I9" s="17">
        <f>+F9*2.87%</f>
        <v>717.5</v>
      </c>
      <c r="J9" s="18"/>
      <c r="K9" s="19">
        <f>+F9*3.04%</f>
        <v>760</v>
      </c>
      <c r="L9" s="18"/>
      <c r="M9" s="20">
        <f>+I9+K9</f>
        <v>1477.5</v>
      </c>
      <c r="N9" s="20">
        <f>+F9-I9-K9</f>
        <v>23522.5</v>
      </c>
      <c r="O9" s="18" t="s">
        <v>21</v>
      </c>
    </row>
    <row r="10" spans="1:16" x14ac:dyDescent="0.25">
      <c r="F10" s="28">
        <f>SUM(F5:F9)</f>
        <v>282262</v>
      </c>
      <c r="I10" s="29"/>
      <c r="J10" s="30"/>
      <c r="K10" s="29"/>
      <c r="L10" s="30"/>
      <c r="M10" s="31"/>
      <c r="N10" s="31"/>
    </row>
    <row r="13" spans="1:16" x14ac:dyDescent="0.25">
      <c r="B13" s="32" t="s">
        <v>33</v>
      </c>
      <c r="E13" s="32" t="s">
        <v>34</v>
      </c>
      <c r="H13" s="32" t="s">
        <v>35</v>
      </c>
    </row>
    <row r="14" spans="1:16" x14ac:dyDescent="0.25">
      <c r="B14" s="33" t="s">
        <v>36</v>
      </c>
      <c r="E14" s="34" t="s">
        <v>37</v>
      </c>
      <c r="H14" s="34" t="s">
        <v>38</v>
      </c>
    </row>
    <row r="15" spans="1:16" ht="22.5" x14ac:dyDescent="0.25">
      <c r="B15" s="35" t="s">
        <v>39</v>
      </c>
      <c r="E15" s="36" t="s">
        <v>40</v>
      </c>
      <c r="H15" s="37" t="s">
        <v>41</v>
      </c>
    </row>
  </sheetData>
  <mergeCells count="2">
    <mergeCell ref="A1:N1"/>
    <mergeCell ref="A2:N2"/>
  </mergeCells>
  <dataValidations count="2">
    <dataValidation type="list" allowBlank="1" showInputMessage="1" showErrorMessage="1" sqref="D5 D7">
      <formula1>CARGOS</formula1>
    </dataValidation>
    <dataValidation type="list" allowBlank="1" showInputMessage="1" showErrorMessage="1" sqref="E5 E7:E8">
      <formula1>ESTATUS</formula1>
    </dataValidation>
  </dataValidation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NOMINA CONTRATO JULIO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Marisabel Garcia</dc:creator>
  <cp:lastModifiedBy>Marisabel Garcia</cp:lastModifiedBy>
  <dcterms:created xsi:type="dcterms:W3CDTF">2021-10-11T17:17:09Z</dcterms:created>
  <dcterms:modified xsi:type="dcterms:W3CDTF">2021-10-11T17:17:40Z</dcterms:modified>
</cp:coreProperties>
</file>