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NOMINA CONTRATADOS OCTUBRE " sheetId="1" r:id="rId1"/>
  </sheets>
  <externalReferences>
    <externalReference r:id="rId2"/>
    <externalReference r:id="rId3"/>
  </externalReferences>
  <definedNames>
    <definedName name="_xlnm.Print_Area" localSheetId="0">'NOMINA CONTRATADOS OCTUBRE '!$A$1:$R$19</definedName>
    <definedName name="CARGOS">'[2]SIN FIRMA'!$A$557:$A$611</definedName>
    <definedName name="ESTATUS">'[1]Otros Pagos y Exclusiones'!$K$220:$K$226</definedName>
  </definedNames>
  <calcPr calcId="145621"/>
</workbook>
</file>

<file path=xl/calcChain.xml><?xml version="1.0" encoding="utf-8"?>
<calcChain xmlns="http://schemas.openxmlformats.org/spreadsheetml/2006/main">
  <c r="L10" i="1" l="1"/>
  <c r="J10" i="1"/>
  <c r="F10" i="1"/>
  <c r="K9" i="1"/>
  <c r="I9" i="1"/>
  <c r="M9" i="1" s="1"/>
  <c r="K8" i="1"/>
  <c r="I8" i="1"/>
  <c r="M8" i="1" s="1"/>
  <c r="M7" i="1"/>
  <c r="K7" i="1"/>
  <c r="I7" i="1"/>
  <c r="N7" i="1" s="1"/>
  <c r="N6" i="1"/>
  <c r="K6" i="1"/>
  <c r="I6" i="1"/>
  <c r="M6" i="1" s="1"/>
  <c r="A6" i="1"/>
  <c r="A7" i="1" s="1"/>
  <c r="A8" i="1" s="1"/>
  <c r="K5" i="1"/>
  <c r="K10" i="1" s="1"/>
  <c r="I5" i="1"/>
  <c r="N5" i="1" s="1"/>
  <c r="I10" i="1" l="1"/>
  <c r="M5" i="1"/>
  <c r="M10" i="1" s="1"/>
  <c r="N8" i="1"/>
  <c r="N10" i="1" s="1"/>
  <c r="N9" i="1"/>
</calcChain>
</file>

<file path=xl/sharedStrings.xml><?xml version="1.0" encoding="utf-8"?>
<sst xmlns="http://schemas.openxmlformats.org/spreadsheetml/2006/main" count="56" uniqueCount="47">
  <si>
    <t xml:space="preserve">INSTITUTO DOMINICANO DE INVESTIGACIONES AGROPECUARIAS Y FORESTALES- IDIAF
</t>
  </si>
  <si>
    <t>Nómina de EMPLEADOS  CONTRATADOS Correspondiente al Mes de Octubre  2021</t>
  </si>
  <si>
    <t>Registro No.</t>
  </si>
  <si>
    <t>Nombres</t>
  </si>
  <si>
    <t xml:space="preserve">Direcciòn </t>
  </si>
  <si>
    <t>Función</t>
  </si>
  <si>
    <t>Estatus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</si>
  <si>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</si>
  <si>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</si>
  <si>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</si>
  <si>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</si>
  <si>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</si>
  <si>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</si>
  <si>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</si>
  <si>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</si>
  <si>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</si>
  <si>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</si>
  <si>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Periodo Contrato </t>
  </si>
  <si>
    <t xml:space="preserve">Kirsys Lapaix De Cedano </t>
  </si>
  <si>
    <t xml:space="preserve">Dirección Administrativa y Financiera </t>
  </si>
  <si>
    <t xml:space="preserve">Directora Administrativa y Financiera </t>
  </si>
  <si>
    <t>Contratado</t>
  </si>
  <si>
    <t>F</t>
  </si>
  <si>
    <t>08/03/2021 al 08/09/2021</t>
  </si>
  <si>
    <t xml:space="preserve">Odalis Altagracia Henriquez Morales </t>
  </si>
  <si>
    <t xml:space="preserve">División de Compras y Contrataciones </t>
  </si>
  <si>
    <t xml:space="preserve">Enc. Compras y Contrataciones </t>
  </si>
  <si>
    <t>01/04/2021 al 01/10/2021</t>
  </si>
  <si>
    <t xml:space="preserve">Ana Elina Uribe Pagan </t>
  </si>
  <si>
    <t xml:space="preserve">Laboratorio </t>
  </si>
  <si>
    <t xml:space="preserve">Ingeniera Química </t>
  </si>
  <si>
    <t>15/04/2021 al 15/10/2021</t>
  </si>
  <si>
    <t>Reyita De Oleo Montero</t>
  </si>
  <si>
    <t xml:space="preserve">Encargada División Juridica </t>
  </si>
  <si>
    <t>M</t>
  </si>
  <si>
    <t xml:space="preserve">Cindy Luciano </t>
  </si>
  <si>
    <t>Estación Experimental</t>
  </si>
  <si>
    <t>Tecnico Agropecuario</t>
  </si>
  <si>
    <t>_________________________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</si>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</sst>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46">
    <xf numFmtId="0" fontId="0" fillId="0" borderId="0" xfId="0"/>
    <xf numFmtId="0" fontId="3" fillId="4" borderId="0" xfId="0" applyFont="1" applyFill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7" xfId="3" applyNumberFormat="1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43" fontId="3" fillId="4" borderId="8" xfId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3" fontId="3" fillId="4" borderId="8" xfId="1" applyFont="1" applyFill="1" applyBorder="1" applyAlignment="1" applyProtection="1">
      <alignment horizontal="center" vertical="center"/>
    </xf>
    <xf numFmtId="165" fontId="3" fillId="4" borderId="8" xfId="0" applyNumberFormat="1" applyFont="1" applyFill="1" applyBorder="1" applyAlignment="1" applyProtection="1">
      <alignment horizontal="center" vertical="center"/>
    </xf>
    <xf numFmtId="165" fontId="4" fillId="4" borderId="8" xfId="0" applyNumberFormat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horizontal="center" vertical="center"/>
    </xf>
    <xf numFmtId="165" fontId="3" fillId="4" borderId="1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wrapText="1"/>
    </xf>
    <xf numFmtId="0" fontId="4" fillId="0" borderId="8" xfId="3" applyNumberFormat="1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164" fontId="4" fillId="0" borderId="8" xfId="0" applyNumberFormat="1" applyFont="1" applyFill="1" applyBorder="1" applyAlignment="1" applyProtection="1">
      <alignment horizontal="right" vertical="center" wrapText="1"/>
    </xf>
    <xf numFmtId="165" fontId="3" fillId="4" borderId="11" xfId="0" applyNumberFormat="1" applyFont="1" applyFill="1" applyBorder="1" applyAlignment="1" applyProtection="1">
      <alignment horizontal="center" vertical="center"/>
    </xf>
    <xf numFmtId="165" fontId="3" fillId="4" borderId="12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64" fontId="9" fillId="0" borderId="0" xfId="0" applyNumberFormat="1" applyFont="1"/>
    <xf numFmtId="43" fontId="9" fillId="0" borderId="0" xfId="0" applyNumberFormat="1" applyFont="1"/>
    <xf numFmtId="43" fontId="9" fillId="0" borderId="0" xfId="1" applyFont="1"/>
    <xf numFmtId="165" fontId="9" fillId="0" borderId="0" xfId="0" applyNumberFormat="1" applyFont="1"/>
    <xf numFmtId="0" fontId="10" fillId="4" borderId="0" xfId="2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/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1" fillId="0" borderId="0" xfId="0" applyFont="1"/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0</xdr:row>
      <xdr:rowOff>175490</xdr:rowOff>
    </xdr:from>
    <xdr:to>
      <xdr:col>2</xdr:col>
      <xdr:colOff>1003554</xdr:colOff>
      <xdr:row>2</xdr:row>
      <xdr:rowOff>251690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4700" y="175490"/>
          <a:ext cx="64795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tabSelected="1" view="pageBreakPreview" topLeftCell="D1" zoomScale="60" zoomScaleNormal="100" workbookViewId="0">
      <selection activeCell="O16" sqref="O16"/>
    </sheetView>
  </sheetViews>
  <sheetFormatPr baseColWidth="10" defaultRowHeight="15" x14ac:dyDescent="0.25"/>
  <cols>
    <col min="1" max="1" width="11.85546875" bestFit="1" customWidth="1"/>
    <col min="2" max="2" width="51.5703125" bestFit="1" customWidth="1"/>
    <col min="3" max="3" width="53" customWidth="1"/>
    <col min="4" max="4" width="52.5703125" bestFit="1" customWidth="1"/>
    <col min="5" max="5" width="22.5703125" customWidth="1"/>
    <col min="6" max="6" width="17.85546875" bestFit="1" customWidth="1"/>
    <col min="7" max="7" width="8.85546875" customWidth="1"/>
    <col min="8" max="8" width="11.42578125" customWidth="1"/>
    <col min="9" max="9" width="15.42578125" bestFit="1" customWidth="1"/>
    <col min="10" max="10" width="17.140625" bestFit="1" customWidth="1"/>
    <col min="11" max="12" width="15.42578125" bestFit="1" customWidth="1"/>
    <col min="13" max="13" width="19.7109375" bestFit="1" customWidth="1"/>
    <col min="14" max="14" width="21.28515625" bestFit="1" customWidth="1"/>
    <col min="17" max="17" width="26.28515625" customWidth="1"/>
  </cols>
  <sheetData>
    <row r="1" spans="1:17" s="3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7" s="3" customFormat="1" ht="22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7" s="3" customFormat="1" ht="22.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</row>
    <row r="4" spans="1:17" s="12" customFormat="1" ht="42.75" thickBot="1" x14ac:dyDescent="0.3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8" t="s">
        <v>15</v>
      </c>
      <c r="O4" s="8" t="s">
        <v>16</v>
      </c>
      <c r="P4" s="10" t="s">
        <v>17</v>
      </c>
      <c r="Q4" s="11"/>
    </row>
    <row r="5" spans="1:17" s="26" customFormat="1" ht="22.5" customHeight="1" x14ac:dyDescent="0.25">
      <c r="A5" s="13">
        <v>1</v>
      </c>
      <c r="B5" s="14" t="s">
        <v>18</v>
      </c>
      <c r="C5" s="15" t="s">
        <v>19</v>
      </c>
      <c r="D5" s="15" t="s">
        <v>20</v>
      </c>
      <c r="E5" s="16" t="s">
        <v>21</v>
      </c>
      <c r="F5" s="17">
        <v>110000</v>
      </c>
      <c r="G5" s="18"/>
      <c r="H5" s="18"/>
      <c r="I5" s="19">
        <f>+F5*2.87%</f>
        <v>3157</v>
      </c>
      <c r="J5" s="20">
        <v>14457.62</v>
      </c>
      <c r="K5" s="21">
        <f>+F5*3.04%</f>
        <v>3344</v>
      </c>
      <c r="L5" s="20">
        <v>57.5</v>
      </c>
      <c r="M5" s="22">
        <f>+I5+J5+K5+L5</f>
        <v>21016.120000000003</v>
      </c>
      <c r="N5" s="23">
        <f>+F5-I5-J5-K5-L5</f>
        <v>88983.88</v>
      </c>
      <c r="O5" s="20" t="s">
        <v>22</v>
      </c>
      <c r="P5" s="24" t="s">
        <v>23</v>
      </c>
      <c r="Q5" s="25"/>
    </row>
    <row r="6" spans="1:17" s="26" customFormat="1" ht="22.5" customHeight="1" x14ac:dyDescent="0.25">
      <c r="A6" s="27">
        <f>1+A5</f>
        <v>2</v>
      </c>
      <c r="B6" s="28" t="s">
        <v>24</v>
      </c>
      <c r="C6" s="29" t="s">
        <v>25</v>
      </c>
      <c r="D6" s="29" t="s">
        <v>26</v>
      </c>
      <c r="E6" s="30" t="s">
        <v>21</v>
      </c>
      <c r="F6" s="31">
        <v>60000</v>
      </c>
      <c r="G6" s="18"/>
      <c r="H6" s="18"/>
      <c r="I6" s="19">
        <f>+F6*2.87%</f>
        <v>1722</v>
      </c>
      <c r="J6" s="20">
        <v>3486.68</v>
      </c>
      <c r="K6" s="21">
        <f>+F6*3.04%</f>
        <v>1824</v>
      </c>
      <c r="L6" s="20">
        <v>23.25</v>
      </c>
      <c r="M6" s="22">
        <f>+I6+J6+K6+L6</f>
        <v>7055.93</v>
      </c>
      <c r="N6" s="23">
        <f>+F6-I6-J6-K6-L6</f>
        <v>52944.07</v>
      </c>
      <c r="O6" s="20" t="s">
        <v>22</v>
      </c>
      <c r="P6" s="32" t="s">
        <v>27</v>
      </c>
      <c r="Q6" s="33"/>
    </row>
    <row r="7" spans="1:17" s="26" customFormat="1" ht="22.5" customHeight="1" x14ac:dyDescent="0.25">
      <c r="A7" s="27">
        <f>1+A6</f>
        <v>3</v>
      </c>
      <c r="B7" s="28" t="s">
        <v>28</v>
      </c>
      <c r="C7" s="29" t="s">
        <v>29</v>
      </c>
      <c r="D7" s="29" t="s">
        <v>30</v>
      </c>
      <c r="E7" s="30" t="s">
        <v>21</v>
      </c>
      <c r="F7" s="31">
        <v>45000</v>
      </c>
      <c r="G7" s="18"/>
      <c r="H7" s="18"/>
      <c r="I7" s="19">
        <f>+F7*2.87%</f>
        <v>1291.5</v>
      </c>
      <c r="J7" s="20">
        <v>1148.33</v>
      </c>
      <c r="K7" s="21">
        <f>+F7*3.04%</f>
        <v>1368</v>
      </c>
      <c r="L7" s="20">
        <v>5023.25</v>
      </c>
      <c r="M7" s="22">
        <f>+I7+J7+K7+L7</f>
        <v>8831.08</v>
      </c>
      <c r="N7" s="23">
        <f>+F7-I7-J7-K7-L7</f>
        <v>36168.92</v>
      </c>
      <c r="O7" s="20" t="s">
        <v>22</v>
      </c>
      <c r="P7" s="32" t="s">
        <v>31</v>
      </c>
      <c r="Q7" s="33"/>
    </row>
    <row r="8" spans="1:17" s="26" customFormat="1" ht="22.5" customHeight="1" x14ac:dyDescent="0.25">
      <c r="A8" s="27">
        <f>1+A7</f>
        <v>4</v>
      </c>
      <c r="B8" s="28" t="s">
        <v>32</v>
      </c>
      <c r="C8" s="15" t="s">
        <v>19</v>
      </c>
      <c r="D8" s="29" t="s">
        <v>33</v>
      </c>
      <c r="E8" s="30" t="s">
        <v>21</v>
      </c>
      <c r="F8" s="31">
        <v>60000</v>
      </c>
      <c r="G8" s="18"/>
      <c r="H8" s="18"/>
      <c r="I8" s="19">
        <f>+F8*2.87%</f>
        <v>1722</v>
      </c>
      <c r="J8" s="20">
        <v>3486.68</v>
      </c>
      <c r="K8" s="21">
        <f>+F8*3.04%</f>
        <v>1824</v>
      </c>
      <c r="L8" s="20"/>
      <c r="M8" s="22">
        <f>+I8+J8+K8</f>
        <v>7032.68</v>
      </c>
      <c r="N8" s="23">
        <f>+F8-I8-J8-K8</f>
        <v>52967.32</v>
      </c>
      <c r="O8" s="20" t="s">
        <v>34</v>
      </c>
      <c r="P8" s="32"/>
      <c r="Q8" s="33"/>
    </row>
    <row r="9" spans="1:17" ht="21" x14ac:dyDescent="0.25">
      <c r="A9" s="27">
        <v>5</v>
      </c>
      <c r="B9" s="28" t="s">
        <v>35</v>
      </c>
      <c r="C9" s="29" t="s">
        <v>36</v>
      </c>
      <c r="D9" s="29" t="s">
        <v>37</v>
      </c>
      <c r="E9" s="30" t="s">
        <v>21</v>
      </c>
      <c r="F9" s="31">
        <v>25000</v>
      </c>
      <c r="G9" s="18"/>
      <c r="H9" s="18"/>
      <c r="I9" s="19">
        <f>+F9*2.87%</f>
        <v>717.5</v>
      </c>
      <c r="J9" s="20"/>
      <c r="K9" s="21">
        <f>+F9*3.04%</f>
        <v>760</v>
      </c>
      <c r="L9" s="20"/>
      <c r="M9" s="22">
        <f>+I9+K9</f>
        <v>1477.5</v>
      </c>
      <c r="N9" s="23">
        <f>+F9-I9-K9</f>
        <v>23522.5</v>
      </c>
      <c r="O9" s="20" t="s">
        <v>22</v>
      </c>
      <c r="P9" s="32" t="s">
        <v>27</v>
      </c>
      <c r="Q9" s="33"/>
    </row>
    <row r="10" spans="1:17" ht="21" x14ac:dyDescent="0.35">
      <c r="A10" s="34"/>
      <c r="B10" s="34"/>
      <c r="C10" s="34"/>
      <c r="D10" s="34"/>
      <c r="E10" s="34"/>
      <c r="F10" s="35">
        <f>SUM(F5:F9)</f>
        <v>300000</v>
      </c>
      <c r="G10" s="34"/>
      <c r="H10" s="34"/>
      <c r="I10" s="36">
        <f t="shared" ref="I10:N10" si="0">SUM(I5:I9)</f>
        <v>8610</v>
      </c>
      <c r="J10" s="37">
        <f>SUM(J5:J9)</f>
        <v>22579.309999999998</v>
      </c>
      <c r="K10" s="36">
        <f t="shared" si="0"/>
        <v>9120</v>
      </c>
      <c r="L10" s="37">
        <f t="shared" si="0"/>
        <v>5104</v>
      </c>
      <c r="M10" s="38">
        <f t="shared" si="0"/>
        <v>45413.310000000005</v>
      </c>
      <c r="N10" s="38">
        <f t="shared" si="0"/>
        <v>254586.69</v>
      </c>
      <c r="O10" s="34"/>
      <c r="P10" s="34"/>
    </row>
    <row r="11" spans="1:17" ht="21" x14ac:dyDescent="0.3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7" ht="21" x14ac:dyDescent="0.3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7" ht="21" x14ac:dyDescent="0.3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7" ht="21" x14ac:dyDescent="0.3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7" ht="21" x14ac:dyDescent="0.3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ht="21" x14ac:dyDescent="0.3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21" x14ac:dyDescent="0.35">
      <c r="A17" s="34"/>
      <c r="B17" s="39" t="s">
        <v>38</v>
      </c>
      <c r="C17" s="34"/>
      <c r="D17" s="39" t="s">
        <v>39</v>
      </c>
      <c r="E17" s="34"/>
      <c r="F17" s="34"/>
      <c r="G17" s="34"/>
      <c r="H17" s="39" t="s">
        <v>40</v>
      </c>
      <c r="I17" s="34"/>
      <c r="J17" s="34"/>
      <c r="K17" s="34"/>
      <c r="L17" s="34"/>
      <c r="M17" s="34"/>
      <c r="N17" s="40"/>
      <c r="O17" s="34"/>
      <c r="P17" s="34"/>
    </row>
    <row r="18" spans="1:16" ht="21" x14ac:dyDescent="0.35">
      <c r="A18" s="34"/>
      <c r="B18" s="41" t="s">
        <v>41</v>
      </c>
      <c r="C18" s="34"/>
      <c r="D18" s="42" t="s">
        <v>42</v>
      </c>
      <c r="E18" s="34"/>
      <c r="F18" s="34"/>
      <c r="G18" s="34"/>
      <c r="H18" s="42" t="s">
        <v>43</v>
      </c>
      <c r="I18" s="34"/>
      <c r="J18" s="34"/>
      <c r="K18" s="34"/>
      <c r="L18" s="34"/>
      <c r="M18" s="34"/>
      <c r="N18" s="34"/>
      <c r="O18" s="34"/>
      <c r="P18" s="34"/>
    </row>
    <row r="19" spans="1:16" ht="21" x14ac:dyDescent="0.35">
      <c r="A19" s="34"/>
      <c r="B19" s="43" t="s">
        <v>44</v>
      </c>
      <c r="C19" s="34"/>
      <c r="D19" s="39" t="s">
        <v>45</v>
      </c>
      <c r="E19" s="34"/>
      <c r="F19" s="34"/>
      <c r="G19" s="44" t="s">
        <v>46</v>
      </c>
      <c r="H19" s="44"/>
      <c r="I19" s="44"/>
      <c r="J19" s="34"/>
      <c r="K19" s="34"/>
      <c r="L19" s="34"/>
      <c r="M19" s="34"/>
      <c r="N19" s="34"/>
      <c r="O19" s="34"/>
      <c r="P19" s="34"/>
    </row>
    <row r="26" spans="1:16" ht="18.75" x14ac:dyDescent="0.3">
      <c r="E26" s="45"/>
    </row>
  </sheetData>
  <mergeCells count="9">
    <mergeCell ref="P8:Q8"/>
    <mergeCell ref="P9:Q9"/>
    <mergeCell ref="G19:I19"/>
    <mergeCell ref="A1:N1"/>
    <mergeCell ref="A2:N2"/>
    <mergeCell ref="P4:Q4"/>
    <mergeCell ref="P5:Q5"/>
    <mergeCell ref="P6:Q6"/>
    <mergeCell ref="P7:Q7"/>
  </mergeCells>
  <dataValidations count="2">
    <dataValidation type="list" allowBlank="1" showInputMessage="1" showErrorMessage="1" sqref="E5 E7:E8">
      <formula1>ESTATUS</formula1>
    </dataValidation>
    <dataValidation type="list" allowBlank="1" showInputMessage="1" showErrorMessage="1" sqref="D5 D7">
      <formula1>CARGOS</formula1>
    </dataValidation>
  </dataValidations>
  <pageMargins left="0.70866141732283472" right="0.70866141732283472" top="0.74803149606299213" bottom="0.74803149606299213" header="0.31496062992125984" footer="0.31496062992125984"/>
  <pageSetup paperSize="5" scale="4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OCTUBRE </vt:lpstr>
      <vt:lpstr>'NOMINA CONTRATADOS OCTUBRE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2021-12-16T13:04:48Z</dcterms:created>
  <dcterms:modified xsi:type="dcterms:W3CDTF">2021-12-16T13:05:04Z</dcterms:modified>
</cp:coreProperties>
</file>