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36" windowWidth="22116" windowHeight="9552"/>
  </bookViews>
  <sheets>
    <sheet name="NOMINA CONTRATO DICIEMBRE " sheetId="1" r:id="rId1"/>
  </sheets>
  <externalReferences>
    <externalReference r:id="rId2"/>
    <externalReference r:id="rId3"/>
  </externalReferences>
  <definedNames>
    <definedName name="_xlnm.Print_Area" localSheetId="0">'NOMINA CONTRATO DICIEMBRE '!$A$1:$T$23</definedName>
    <definedName name="CARGOS">'[1]SIN FIRMA'!$A$557:$A$611</definedName>
    <definedName name="ESTATUS">'[2]Otros Pagos y Exclusiones'!$K$220:$K$226</definedName>
  </definedNames>
  <calcPr calcId="145621"/>
</workbook>
</file>

<file path=xl/calcChain.xml><?xml version="1.0" encoding="utf-8"?>
<calcChain xmlns="http://schemas.openxmlformats.org/spreadsheetml/2006/main">
  <c r="L14" i="1" l="1"/>
  <c r="J14" i="1"/>
  <c r="F14" i="1"/>
  <c r="K13" i="1"/>
  <c r="I13" i="1"/>
  <c r="N13" i="1" s="1"/>
  <c r="K12" i="1"/>
  <c r="N12" i="1" s="1"/>
  <c r="I12" i="1"/>
  <c r="N11" i="1"/>
  <c r="M11" i="1"/>
  <c r="K11" i="1"/>
  <c r="I11" i="1"/>
  <c r="A11" i="1"/>
  <c r="A12" i="1" s="1"/>
  <c r="A13" i="1" s="1"/>
  <c r="N10" i="1"/>
  <c r="K10" i="1"/>
  <c r="I10" i="1"/>
  <c r="M10" i="1" s="1"/>
  <c r="N9" i="1"/>
  <c r="K9" i="1"/>
  <c r="I9" i="1"/>
  <c r="M9" i="1" s="1"/>
  <c r="N8" i="1"/>
  <c r="K8" i="1"/>
  <c r="I8" i="1"/>
  <c r="M8" i="1" s="1"/>
  <c r="K7" i="1"/>
  <c r="I7" i="1"/>
  <c r="N7" i="1" s="1"/>
  <c r="K6" i="1"/>
  <c r="N6" i="1" s="1"/>
  <c r="I6" i="1"/>
  <c r="A6" i="1"/>
  <c r="A7" i="1" s="1"/>
  <c r="A8" i="1" s="1"/>
  <c r="N5" i="1"/>
  <c r="N14" i="1" s="1"/>
  <c r="M5" i="1"/>
  <c r="K5" i="1"/>
  <c r="K14" i="1" s="1"/>
  <c r="I5" i="1"/>
  <c r="M6" i="1" l="1"/>
  <c r="M14" i="1" s="1"/>
  <c r="M13" i="1"/>
  <c r="M12" i="1"/>
  <c r="I14" i="1"/>
  <c r="M7" i="1"/>
</calcChain>
</file>

<file path=xl/sharedStrings.xml><?xml version="1.0" encoding="utf-8"?>
<sst xmlns="http://schemas.openxmlformats.org/spreadsheetml/2006/main" count="77" uniqueCount="54">
  <si>
    <t xml:space="preserve">INSTITUTO DOMINICANO DE INVESTIGACIONES AGROPECUARIAS Y FORESTALES- IDIAF
</t>
  </si>
  <si>
    <t>Nómina de EMPLEADOS  CONTRATADOS Correspondiente al Mes de Diciembre   2021</t>
  </si>
  <si>
    <t>Registro No.</t>
  </si>
  <si>
    <t>Nombres</t>
  </si>
  <si>
    <t xml:space="preserve">Direcciòn </t>
  </si>
  <si>
    <t>Función</t>
  </si>
  <si>
    <t>Estatus</t>
  </si>
  <si>
    <t>Sueldo Bruto</t>
  </si>
  <si>
    <t>Otros Ing.</t>
  </si>
  <si>
    <t>Total Ing.</t>
  </si>
  <si>
    <t>AFP</t>
  </si>
  <si>
    <t xml:space="preserve">ISR </t>
  </si>
  <si>
    <t>SFS</t>
  </si>
  <si>
    <t>Otros Desc.</t>
  </si>
  <si>
    <t>Total Desc.</t>
  </si>
  <si>
    <t>Neto</t>
  </si>
  <si>
    <t>Genero</t>
  </si>
  <si>
    <t>Periodo Contrato</t>
  </si>
  <si>
    <t xml:space="preserve">Kirsys Lapaix De Cedano </t>
  </si>
  <si>
    <t xml:space="preserve">Dirección Administrativa y Financiera </t>
  </si>
  <si>
    <t xml:space="preserve">Directora Administrativa y Financiera </t>
  </si>
  <si>
    <t>Contratado</t>
  </si>
  <si>
    <t>F</t>
  </si>
  <si>
    <t>08/03/2021 al 08/09/2021</t>
  </si>
  <si>
    <t xml:space="preserve">Odalis Altagracia Henriquez Morales </t>
  </si>
  <si>
    <t xml:space="preserve">División de Compras y Contrataciones </t>
  </si>
  <si>
    <t xml:space="preserve">Enc. Compras y Contrataciones </t>
  </si>
  <si>
    <t>01/04/2021 al 01/10/2021</t>
  </si>
  <si>
    <t xml:space="preserve">Ana Elina Uribe Pagan </t>
  </si>
  <si>
    <t xml:space="preserve">Laboratorio </t>
  </si>
  <si>
    <t xml:space="preserve">Ingeniera Química </t>
  </si>
  <si>
    <t>15/04/2021 al 15/10/2021</t>
  </si>
  <si>
    <t>Reyita De Oleo Montero</t>
  </si>
  <si>
    <t xml:space="preserve">Encargada División Juridica </t>
  </si>
  <si>
    <t>M</t>
  </si>
  <si>
    <t xml:space="preserve">Cindy Luciano </t>
  </si>
  <si>
    <t>Estación Experimental</t>
  </si>
  <si>
    <t>Tecnico Agropecuario</t>
  </si>
  <si>
    <t>Tommy Smill Contreras Ramírez</t>
  </si>
  <si>
    <t xml:space="preserve">Dirección De Investigación </t>
  </si>
  <si>
    <t>Luis Yordany Ramírez Ferreira</t>
  </si>
  <si>
    <t>Wendoly Juliette Fernández Calderón</t>
  </si>
  <si>
    <t xml:space="preserve">Marielis Montero Montero </t>
  </si>
  <si>
    <t xml:space="preserve">Laboratorios </t>
  </si>
  <si>
    <t xml:space="preserve">Auxiliar De Laboratorios </t>
  </si>
  <si>
    <t>_________________________</t>
  </si>
  <si>
    <t>______________________</t>
  </si>
  <si>
    <t>_______________________</t>
  </si>
  <si>
    <t xml:space="preserve">Lic. Mónika Medina Rosario </t>
  </si>
  <si>
    <t>Ing. Kirsys Lapaix de Cedano</t>
  </si>
  <si>
    <t xml:space="preserve"> Eladio Arnaud Santana, Ph.D.</t>
  </si>
  <si>
    <t xml:space="preserve">Responsable de la Nómina </t>
  </si>
  <si>
    <t xml:space="preserve">Responsable Financiero </t>
  </si>
  <si>
    <t>Director Ejecutivo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</si>
</sst>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#,##0.00_);#,##0.00"/>
    <numFmt numFmtId="165" formatCode="_-* #,##0.00\ _€_-;\-* #,##0.00\ _€_-;_-* &quot;-&quot;??\ _€_-;_-@_-"/>
  </numFmts>
  <fonts count="1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6"/>
      <name val="Calibri"/>
      <family val="2"/>
      <scheme val="minor"/>
    </font>
    <font>
      <sz val="16"/>
      <name val="Calibri"/>
      <family val="2"/>
      <scheme val="minor"/>
    </font>
    <font>
      <sz val="12"/>
      <name val="Calibri"/>
      <family val="2"/>
      <scheme val="minor"/>
    </font>
    <font>
      <b/>
      <sz val="8"/>
      <name val="Calibri"/>
      <family val="2"/>
      <scheme val="minor"/>
    </font>
    <font>
      <sz val="8"/>
      <name val="Calibri"/>
      <family val="2"/>
      <scheme val="minor"/>
    </font>
    <font>
      <sz val="16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theme="1"/>
      <name val="Times New Roman"/>
      <family val="1"/>
    </font>
    <font>
      <sz val="14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1" fillId="2" borderId="1" applyNumberFormat="0" applyFont="0" applyAlignment="0" applyProtection="0"/>
    <xf numFmtId="0" fontId="2" fillId="3" borderId="0" applyNumberFormat="0" applyBorder="0" applyAlignment="0" applyProtection="0"/>
  </cellStyleXfs>
  <cellXfs count="51">
    <xf numFmtId="0" fontId="0" fillId="0" borderId="0" xfId="0"/>
    <xf numFmtId="0" fontId="3" fillId="4" borderId="0" xfId="0" applyFont="1" applyFill="1" applyAlignment="1" applyProtection="1">
      <alignment horizontal="center" vertical="center"/>
    </xf>
    <xf numFmtId="0" fontId="4" fillId="4" borderId="0" xfId="0" applyFont="1" applyFill="1" applyBorder="1" applyAlignment="1" applyProtection="1">
      <alignment vertical="center"/>
    </xf>
    <xf numFmtId="0" fontId="5" fillId="4" borderId="0" xfId="0" applyFont="1" applyFill="1" applyBorder="1" applyAlignment="1" applyProtection="1">
      <alignment vertical="center"/>
    </xf>
    <xf numFmtId="0" fontId="3" fillId="4" borderId="0" xfId="0" applyFont="1" applyFill="1" applyBorder="1" applyAlignment="1" applyProtection="1">
      <alignment horizontal="center" vertical="top"/>
    </xf>
    <xf numFmtId="0" fontId="3" fillId="4" borderId="2" xfId="0" applyFont="1" applyFill="1" applyBorder="1" applyAlignment="1" applyProtection="1">
      <alignment horizontal="center" vertical="top"/>
    </xf>
    <xf numFmtId="0" fontId="3" fillId="5" borderId="3" xfId="0" applyFont="1" applyFill="1" applyBorder="1" applyAlignment="1" applyProtection="1">
      <alignment horizontal="center" vertical="center" wrapText="1"/>
    </xf>
    <xf numFmtId="0" fontId="3" fillId="5" borderId="4" xfId="0" applyFont="1" applyFill="1" applyBorder="1" applyAlignment="1" applyProtection="1">
      <alignment horizontal="center" vertical="center" wrapText="1"/>
    </xf>
    <xf numFmtId="0" fontId="3" fillId="5" borderId="4" xfId="0" applyFont="1" applyFill="1" applyBorder="1" applyAlignment="1" applyProtection="1">
      <alignment horizontal="center" vertical="center"/>
    </xf>
    <xf numFmtId="0" fontId="3" fillId="5" borderId="5" xfId="0" applyFont="1" applyFill="1" applyBorder="1" applyAlignment="1" applyProtection="1">
      <alignment horizontal="center" vertical="center"/>
    </xf>
    <xf numFmtId="0" fontId="3" fillId="5" borderId="5" xfId="0" applyFont="1" applyFill="1" applyBorder="1" applyAlignment="1" applyProtection="1">
      <alignment horizontal="center" vertical="center" wrapText="1"/>
    </xf>
    <xf numFmtId="0" fontId="3" fillId="5" borderId="5" xfId="0" applyFont="1" applyFill="1" applyBorder="1" applyAlignment="1" applyProtection="1">
      <alignment horizontal="center" vertical="center"/>
    </xf>
    <xf numFmtId="0" fontId="3" fillId="5" borderId="6" xfId="0" applyFont="1" applyFill="1" applyBorder="1" applyAlignment="1" applyProtection="1">
      <alignment horizontal="center" vertical="center"/>
    </xf>
    <xf numFmtId="0" fontId="3" fillId="5" borderId="7" xfId="0" applyFont="1" applyFill="1" applyBorder="1" applyAlignment="1" applyProtection="1">
      <alignment horizontal="center" vertical="center"/>
    </xf>
    <xf numFmtId="0" fontId="6" fillId="0" borderId="0" xfId="0" applyFont="1" applyFill="1" applyBorder="1" applyAlignment="1" applyProtection="1">
      <alignment horizontal="center" vertical="center" wrapText="1"/>
    </xf>
    <xf numFmtId="0" fontId="4" fillId="0" borderId="8" xfId="3" applyNumberFormat="1" applyFont="1" applyFill="1" applyBorder="1" applyAlignment="1" applyProtection="1">
      <alignment horizontal="center" vertical="center" wrapText="1"/>
    </xf>
    <xf numFmtId="0" fontId="4" fillId="0" borderId="8" xfId="2" applyFont="1" applyFill="1" applyBorder="1" applyAlignment="1" applyProtection="1">
      <alignment vertical="center" wrapText="1"/>
    </xf>
    <xf numFmtId="0" fontId="4" fillId="0" borderId="8" xfId="0" applyFont="1" applyFill="1" applyBorder="1" applyAlignment="1" applyProtection="1">
      <alignment vertical="center" wrapText="1"/>
    </xf>
    <xf numFmtId="0" fontId="4" fillId="0" borderId="8" xfId="0" applyFont="1" applyFill="1" applyBorder="1" applyAlignment="1" applyProtection="1">
      <alignment horizontal="left" vertical="center" wrapText="1"/>
    </xf>
    <xf numFmtId="164" fontId="4" fillId="0" borderId="8" xfId="0" applyNumberFormat="1" applyFont="1" applyFill="1" applyBorder="1" applyAlignment="1" applyProtection="1">
      <alignment horizontal="right" vertical="center" wrapText="1"/>
    </xf>
    <xf numFmtId="0" fontId="3" fillId="4" borderId="9" xfId="0" applyFont="1" applyFill="1" applyBorder="1" applyAlignment="1" applyProtection="1">
      <alignment horizontal="center" vertical="center" wrapText="1"/>
    </xf>
    <xf numFmtId="43" fontId="3" fillId="4" borderId="9" xfId="1" applyFont="1" applyFill="1" applyBorder="1" applyAlignment="1" applyProtection="1">
      <alignment horizontal="center" vertical="center" wrapText="1"/>
    </xf>
    <xf numFmtId="0" fontId="3" fillId="4" borderId="9" xfId="0" applyFont="1" applyFill="1" applyBorder="1" applyAlignment="1" applyProtection="1">
      <alignment horizontal="center" vertical="center"/>
    </xf>
    <xf numFmtId="43" fontId="3" fillId="4" borderId="9" xfId="1" applyFont="1" applyFill="1" applyBorder="1" applyAlignment="1" applyProtection="1">
      <alignment horizontal="center" vertical="center"/>
    </xf>
    <xf numFmtId="165" fontId="3" fillId="4" borderId="9" xfId="0" applyNumberFormat="1" applyFont="1" applyFill="1" applyBorder="1" applyAlignment="1" applyProtection="1">
      <alignment horizontal="center" vertical="center"/>
    </xf>
    <xf numFmtId="165" fontId="4" fillId="4" borderId="9" xfId="0" applyNumberFormat="1" applyFont="1" applyFill="1" applyBorder="1" applyAlignment="1" applyProtection="1">
      <alignment horizontal="center" vertical="center"/>
    </xf>
    <xf numFmtId="165" fontId="3" fillId="4" borderId="9" xfId="0" applyNumberFormat="1" applyFont="1" applyFill="1" applyBorder="1" applyAlignment="1" applyProtection="1">
      <alignment vertical="center"/>
    </xf>
    <xf numFmtId="0" fontId="7" fillId="0" borderId="9" xfId="0" applyFont="1" applyFill="1" applyBorder="1" applyAlignment="1" applyProtection="1">
      <alignment vertical="center" wrapText="1"/>
    </xf>
    <xf numFmtId="0" fontId="7" fillId="0" borderId="0" xfId="0" applyFont="1" applyFill="1" applyBorder="1" applyAlignment="1" applyProtection="1">
      <alignment vertical="center" wrapText="1"/>
    </xf>
    <xf numFmtId="0" fontId="4" fillId="0" borderId="9" xfId="3" applyNumberFormat="1" applyFont="1" applyFill="1" applyBorder="1" applyAlignment="1" applyProtection="1">
      <alignment horizontal="center" vertical="center" wrapText="1"/>
    </xf>
    <xf numFmtId="0" fontId="4" fillId="0" borderId="9" xfId="2" applyFont="1" applyFill="1" applyBorder="1" applyAlignment="1" applyProtection="1">
      <alignment vertical="center" wrapText="1"/>
    </xf>
    <xf numFmtId="0" fontId="4" fillId="0" borderId="9" xfId="0" applyFont="1" applyFill="1" applyBorder="1" applyAlignment="1" applyProtection="1">
      <alignment vertical="center" wrapText="1"/>
    </xf>
    <xf numFmtId="0" fontId="4" fillId="0" borderId="9" xfId="0" applyFont="1" applyFill="1" applyBorder="1" applyAlignment="1" applyProtection="1">
      <alignment horizontal="left" vertical="center" wrapText="1"/>
    </xf>
    <xf numFmtId="164" fontId="4" fillId="0" borderId="9" xfId="0" applyNumberFormat="1" applyFont="1" applyFill="1" applyBorder="1" applyAlignment="1" applyProtection="1">
      <alignment horizontal="right" vertical="center" wrapText="1"/>
    </xf>
    <xf numFmtId="0" fontId="4" fillId="4" borderId="9" xfId="0" applyFont="1" applyFill="1" applyBorder="1" applyAlignment="1" applyProtection="1">
      <alignment horizontal="center" vertical="center" wrapText="1"/>
    </xf>
    <xf numFmtId="165" fontId="3" fillId="4" borderId="10" xfId="0" applyNumberFormat="1" applyFont="1" applyFill="1" applyBorder="1" applyAlignment="1" applyProtection="1">
      <alignment horizontal="center" vertical="center"/>
    </xf>
    <xf numFmtId="165" fontId="3" fillId="4" borderId="11" xfId="0" applyNumberFormat="1" applyFont="1" applyFill="1" applyBorder="1" applyAlignment="1" applyProtection="1">
      <alignment horizontal="center" vertical="center"/>
    </xf>
    <xf numFmtId="165" fontId="3" fillId="4" borderId="12" xfId="0" applyNumberFormat="1" applyFont="1" applyFill="1" applyBorder="1" applyAlignment="1" applyProtection="1">
      <alignment horizontal="center" vertical="center"/>
    </xf>
    <xf numFmtId="0" fontId="8" fillId="0" borderId="9" xfId="0" applyFont="1" applyBorder="1" applyAlignment="1">
      <alignment horizontal="center"/>
    </xf>
    <xf numFmtId="0" fontId="8" fillId="0" borderId="0" xfId="0" applyFont="1"/>
    <xf numFmtId="164" fontId="9" fillId="0" borderId="0" xfId="0" applyNumberFormat="1" applyFont="1"/>
    <xf numFmtId="43" fontId="9" fillId="0" borderId="0" xfId="0" applyNumberFormat="1" applyFont="1"/>
    <xf numFmtId="43" fontId="9" fillId="0" borderId="0" xfId="1" applyFont="1"/>
    <xf numFmtId="165" fontId="9" fillId="0" borderId="0" xfId="0" applyNumberFormat="1" applyFont="1"/>
    <xf numFmtId="0" fontId="10" fillId="4" borderId="0" xfId="2" applyFont="1" applyFill="1" applyBorder="1" applyAlignment="1" applyProtection="1">
      <alignment horizontal="center" vertical="center"/>
      <protection locked="0"/>
    </xf>
    <xf numFmtId="165" fontId="8" fillId="0" borderId="0" xfId="0" applyNumberFormat="1" applyFont="1"/>
    <xf numFmtId="0" fontId="8" fillId="4" borderId="0" xfId="0" applyFont="1" applyFill="1" applyAlignment="1">
      <alignment horizontal="center"/>
    </xf>
    <xf numFmtId="0" fontId="10" fillId="4" borderId="0" xfId="0" applyFont="1" applyFill="1" applyAlignment="1">
      <alignment horizontal="center"/>
    </xf>
    <xf numFmtId="0" fontId="8" fillId="4" borderId="0" xfId="2" applyFont="1" applyFill="1" applyBorder="1" applyAlignment="1" applyProtection="1">
      <alignment horizontal="center" vertical="center"/>
      <protection locked="0"/>
    </xf>
    <xf numFmtId="0" fontId="8" fillId="0" borderId="0" xfId="0" applyFont="1" applyAlignment="1">
      <alignment horizontal="center"/>
    </xf>
    <xf numFmtId="0" fontId="11" fillId="0" borderId="0" xfId="0" applyFont="1"/>
  </cellXfs>
  <cellStyles count="4">
    <cellStyle name="Énfasis1" xfId="3" builtinId="29"/>
    <cellStyle name="Millares" xfId="1" builtinId="3"/>
    <cellStyle name="Normal" xfId="0" builtinId="0"/>
    <cellStyle name="Notas" xfId="2" builtin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355600</xdr:colOff>
      <xdr:row>0</xdr:row>
      <xdr:rowOff>175490</xdr:rowOff>
    </xdr:from>
    <xdr:to>
      <xdr:col>2</xdr:col>
      <xdr:colOff>1003554</xdr:colOff>
      <xdr:row>2</xdr:row>
      <xdr:rowOff>251690</xdr:rowOff>
    </xdr:to>
    <xdr:pic>
      <xdr:nvPicPr>
        <xdr:cNvPr id="2" name="1 Imagen" descr="LOGO">
          <a:extLst>
            <a:ext uri="{FF2B5EF4-FFF2-40B4-BE49-F238E27FC236}">
              <a16:creationId xmlns:a16="http://schemas.microsoft.com/office/drawing/2014/main" xmlns="" id="{00000000-0008-0000-1000-000002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4706620" y="175490"/>
          <a:ext cx="647954" cy="63246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.1.30\nomina\Users\mmedina\Desktop\NOMINA%20TRANSPARENCIA%202021\FIJO%20NOVIEMBRE%202020%20SIN%20FIRMA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72.1.1.30\nomina\Users\tespinal\Desktop\TarsisEspinal2019\EMPLEADOS-BD-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IN FIRMA"/>
    </sheetNames>
    <sheetDataSet>
      <sheetData sheetId="0">
        <row r="568">
          <cell r="A568">
            <v>0</v>
          </cell>
        </row>
        <row r="569">
          <cell r="A569">
            <v>0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ic2018"/>
      <sheetName val="ENE"/>
      <sheetName val="FEB"/>
      <sheetName val="MAR"/>
      <sheetName val="ABR"/>
      <sheetName val="MAY"/>
      <sheetName val="JUN"/>
      <sheetName val="JUL"/>
      <sheetName val="AGO"/>
      <sheetName val="SEP"/>
      <sheetName val="OCT"/>
      <sheetName val="NOV"/>
      <sheetName val="Amonestaciones"/>
      <sheetName val="MILITARES"/>
      <sheetName val="Otros Pagos y Exclusiones"/>
      <sheetName val="CALCULO-TIEMPO-EDAD"/>
    </sheetNames>
    <sheetDataSet>
      <sheetData sheetId="0"/>
      <sheetData sheetId="1"/>
      <sheetData sheetId="2">
        <row r="629">
          <cell r="B629" t="str">
            <v>Analista de Proyecto</v>
          </cell>
        </row>
      </sheetData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>
        <row r="220">
          <cell r="K220" t="str">
            <v>Carrera Administrativa</v>
          </cell>
        </row>
        <row r="221">
          <cell r="K221" t="str">
            <v>Contrato</v>
          </cell>
        </row>
        <row r="222">
          <cell r="K222" t="str">
            <v>Estatuto Simplificado</v>
          </cell>
        </row>
        <row r="223">
          <cell r="K223" t="str">
            <v>Fijo</v>
          </cell>
        </row>
        <row r="224">
          <cell r="K224" t="str">
            <v>Libre remoción y nomb.</v>
          </cell>
        </row>
        <row r="225">
          <cell r="K225" t="str">
            <v>No apto para el trabajo productivo</v>
          </cell>
        </row>
      </sheetData>
      <sheetData sheetId="15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S30"/>
  <sheetViews>
    <sheetView tabSelected="1" view="pageBreakPreview" topLeftCell="D1" zoomScale="60" zoomScaleNormal="100" workbookViewId="0">
      <selection activeCell="E28" sqref="E28"/>
    </sheetView>
  </sheetViews>
  <sheetFormatPr baseColWidth="10" defaultRowHeight="14.4" x14ac:dyDescent="0.3"/>
  <cols>
    <col min="1" max="1" width="11.88671875" bestFit="1" customWidth="1"/>
    <col min="2" max="2" width="51.5546875" bestFit="1" customWidth="1"/>
    <col min="3" max="3" width="53" customWidth="1"/>
    <col min="4" max="4" width="52.5546875" bestFit="1" customWidth="1"/>
    <col min="5" max="5" width="27.33203125" customWidth="1"/>
    <col min="6" max="6" width="17.88671875" bestFit="1" customWidth="1"/>
    <col min="7" max="7" width="9" customWidth="1"/>
    <col min="8" max="8" width="8.5546875" customWidth="1"/>
    <col min="9" max="9" width="16.5546875" bestFit="1" customWidth="1"/>
    <col min="10" max="10" width="17.109375" bestFit="1" customWidth="1"/>
    <col min="11" max="11" width="16.5546875" bestFit="1" customWidth="1"/>
    <col min="12" max="12" width="15.44140625" bestFit="1" customWidth="1"/>
    <col min="13" max="13" width="19.6640625" bestFit="1" customWidth="1"/>
    <col min="14" max="14" width="21.33203125" bestFit="1" customWidth="1"/>
    <col min="19" max="19" width="3.5546875" customWidth="1"/>
  </cols>
  <sheetData>
    <row r="1" spans="1:19" s="3" customFormat="1" ht="21.75" customHeight="1" x14ac:dyDescent="0.3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2"/>
      <c r="P1" s="2"/>
    </row>
    <row r="2" spans="1:19" s="3" customFormat="1" ht="22.5" customHeight="1" x14ac:dyDescent="0.3">
      <c r="A2" s="4" t="s">
        <v>1</v>
      </c>
      <c r="B2" s="4"/>
      <c r="C2" s="4"/>
      <c r="D2" s="4"/>
      <c r="E2" s="4"/>
      <c r="F2" s="4"/>
      <c r="G2" s="4"/>
      <c r="H2" s="4"/>
      <c r="I2" s="4"/>
      <c r="J2" s="4"/>
      <c r="K2" s="4"/>
      <c r="L2" s="4"/>
      <c r="M2" s="4"/>
      <c r="N2" s="4"/>
      <c r="O2" s="2"/>
      <c r="P2" s="2"/>
    </row>
    <row r="3" spans="1:19" s="3" customFormat="1" ht="22.5" customHeight="1" thickBot="1" x14ac:dyDescent="0.35">
      <c r="A3" s="5"/>
      <c r="B3" s="5"/>
      <c r="C3" s="5"/>
      <c r="D3" s="5"/>
      <c r="E3" s="5"/>
      <c r="F3" s="5"/>
      <c r="G3" s="5"/>
      <c r="H3" s="5"/>
      <c r="I3" s="5"/>
      <c r="J3" s="5"/>
      <c r="K3" s="5"/>
      <c r="L3" s="5"/>
      <c r="M3" s="5"/>
      <c r="N3" s="5"/>
      <c r="O3" s="2"/>
      <c r="P3" s="2"/>
    </row>
    <row r="4" spans="1:19" s="14" customFormat="1" ht="42.75" customHeight="1" thickBot="1" x14ac:dyDescent="0.35">
      <c r="A4" s="6" t="s">
        <v>2</v>
      </c>
      <c r="B4" s="7" t="s">
        <v>3</v>
      </c>
      <c r="C4" s="7" t="s">
        <v>4</v>
      </c>
      <c r="D4" s="8" t="s">
        <v>5</v>
      </c>
      <c r="E4" s="8" t="s">
        <v>6</v>
      </c>
      <c r="F4" s="9" t="s">
        <v>7</v>
      </c>
      <c r="G4" s="10" t="s">
        <v>8</v>
      </c>
      <c r="H4" s="10" t="s">
        <v>9</v>
      </c>
      <c r="I4" s="9" t="s">
        <v>10</v>
      </c>
      <c r="J4" s="9" t="s">
        <v>11</v>
      </c>
      <c r="K4" s="9" t="s">
        <v>12</v>
      </c>
      <c r="L4" s="9" t="s">
        <v>13</v>
      </c>
      <c r="M4" s="9" t="s">
        <v>14</v>
      </c>
      <c r="N4" s="8" t="s">
        <v>15</v>
      </c>
      <c r="O4" s="8" t="s">
        <v>16</v>
      </c>
      <c r="P4" s="11" t="s">
        <v>17</v>
      </c>
      <c r="Q4" s="12"/>
      <c r="R4" s="12"/>
      <c r="S4" s="13"/>
    </row>
    <row r="5" spans="1:19" s="28" customFormat="1" ht="22.5" customHeight="1" x14ac:dyDescent="0.3">
      <c r="A5" s="15">
        <v>1</v>
      </c>
      <c r="B5" s="16" t="s">
        <v>18</v>
      </c>
      <c r="C5" s="17" t="s">
        <v>19</v>
      </c>
      <c r="D5" s="17" t="s">
        <v>20</v>
      </c>
      <c r="E5" s="18" t="s">
        <v>21</v>
      </c>
      <c r="F5" s="19">
        <v>110000</v>
      </c>
      <c r="G5" s="20"/>
      <c r="H5" s="20"/>
      <c r="I5" s="21">
        <f t="shared" ref="I5:I13" si="0">+F5*2.87%</f>
        <v>3157</v>
      </c>
      <c r="J5" s="22">
        <v>14457.62</v>
      </c>
      <c r="K5" s="23">
        <f t="shared" ref="K5:K13" si="1">+F5*3.04%</f>
        <v>3344</v>
      </c>
      <c r="L5" s="22">
        <v>57.5</v>
      </c>
      <c r="M5" s="24">
        <f>+I5+J5+K5+L5</f>
        <v>21016.120000000003</v>
      </c>
      <c r="N5" s="25">
        <f>+F5-I5-J5-K5-L5</f>
        <v>88983.88</v>
      </c>
      <c r="O5" s="22" t="s">
        <v>22</v>
      </c>
      <c r="P5" s="26" t="s">
        <v>23</v>
      </c>
      <c r="Q5" s="26"/>
      <c r="R5" s="27"/>
      <c r="S5" s="27"/>
    </row>
    <row r="6" spans="1:19" s="28" customFormat="1" ht="22.5" customHeight="1" x14ac:dyDescent="0.3">
      <c r="A6" s="29">
        <f>1+A5</f>
        <v>2</v>
      </c>
      <c r="B6" s="30" t="s">
        <v>24</v>
      </c>
      <c r="C6" s="31" t="s">
        <v>25</v>
      </c>
      <c r="D6" s="31" t="s">
        <v>26</v>
      </c>
      <c r="E6" s="32" t="s">
        <v>21</v>
      </c>
      <c r="F6" s="33">
        <v>60000</v>
      </c>
      <c r="G6" s="20"/>
      <c r="H6" s="20"/>
      <c r="I6" s="21">
        <f t="shared" si="0"/>
        <v>1722</v>
      </c>
      <c r="J6" s="22">
        <v>3486.68</v>
      </c>
      <c r="K6" s="23">
        <f t="shared" si="1"/>
        <v>1824</v>
      </c>
      <c r="L6" s="22">
        <v>23.25</v>
      </c>
      <c r="M6" s="24">
        <f>+I6+J6+K6+L6</f>
        <v>7055.93</v>
      </c>
      <c r="N6" s="25">
        <f>+F6-I6-J6-K6-L6</f>
        <v>52944.07</v>
      </c>
      <c r="O6" s="22" t="s">
        <v>22</v>
      </c>
      <c r="P6" s="26" t="s">
        <v>27</v>
      </c>
      <c r="Q6" s="26"/>
      <c r="R6" s="27"/>
      <c r="S6" s="27"/>
    </row>
    <row r="7" spans="1:19" s="28" customFormat="1" ht="22.5" customHeight="1" x14ac:dyDescent="0.3">
      <c r="A7" s="29">
        <f>1+A6</f>
        <v>3</v>
      </c>
      <c r="B7" s="30" t="s">
        <v>28</v>
      </c>
      <c r="C7" s="31" t="s">
        <v>29</v>
      </c>
      <c r="D7" s="31" t="s">
        <v>30</v>
      </c>
      <c r="E7" s="32" t="s">
        <v>21</v>
      </c>
      <c r="F7" s="33">
        <v>45000</v>
      </c>
      <c r="G7" s="20"/>
      <c r="H7" s="20"/>
      <c r="I7" s="21">
        <f t="shared" si="0"/>
        <v>1291.5</v>
      </c>
      <c r="J7" s="22">
        <v>1148.33</v>
      </c>
      <c r="K7" s="23">
        <f t="shared" si="1"/>
        <v>1368</v>
      </c>
      <c r="L7" s="22">
        <v>5023.25</v>
      </c>
      <c r="M7" s="24">
        <f>+I7+J7+K7+L7</f>
        <v>8831.08</v>
      </c>
      <c r="N7" s="25">
        <f>+F7-I7-J7-K7-L7</f>
        <v>36168.92</v>
      </c>
      <c r="O7" s="22" t="s">
        <v>22</v>
      </c>
      <c r="P7" s="26" t="s">
        <v>31</v>
      </c>
      <c r="Q7" s="26"/>
      <c r="R7" s="27"/>
      <c r="S7" s="27"/>
    </row>
    <row r="8" spans="1:19" s="28" customFormat="1" ht="22.5" customHeight="1" x14ac:dyDescent="0.3">
      <c r="A8" s="29">
        <f>1+A7</f>
        <v>4</v>
      </c>
      <c r="B8" s="30" t="s">
        <v>32</v>
      </c>
      <c r="C8" s="17" t="s">
        <v>19</v>
      </c>
      <c r="D8" s="31" t="s">
        <v>33</v>
      </c>
      <c r="E8" s="32" t="s">
        <v>21</v>
      </c>
      <c r="F8" s="33">
        <v>60000</v>
      </c>
      <c r="G8" s="20"/>
      <c r="H8" s="20"/>
      <c r="I8" s="21">
        <f t="shared" si="0"/>
        <v>1722</v>
      </c>
      <c r="J8" s="22">
        <v>3486.68</v>
      </c>
      <c r="K8" s="23">
        <f t="shared" si="1"/>
        <v>1824</v>
      </c>
      <c r="L8" s="22"/>
      <c r="M8" s="24">
        <f>+I8+J8+K8</f>
        <v>7032.68</v>
      </c>
      <c r="N8" s="25">
        <f>+F8-I8-J8-K8</f>
        <v>52967.32</v>
      </c>
      <c r="O8" s="22" t="s">
        <v>34</v>
      </c>
      <c r="P8" s="34"/>
      <c r="Q8" s="34"/>
      <c r="R8" s="34"/>
      <c r="S8" s="34"/>
    </row>
    <row r="9" spans="1:19" s="28" customFormat="1" ht="22.5" customHeight="1" x14ac:dyDescent="0.3">
      <c r="A9" s="29">
        <v>5</v>
      </c>
      <c r="B9" s="30" t="s">
        <v>35</v>
      </c>
      <c r="C9" s="31" t="s">
        <v>36</v>
      </c>
      <c r="D9" s="31" t="s">
        <v>37</v>
      </c>
      <c r="E9" s="32" t="s">
        <v>21</v>
      </c>
      <c r="F9" s="33">
        <v>25000</v>
      </c>
      <c r="G9" s="20"/>
      <c r="H9" s="20"/>
      <c r="I9" s="21">
        <f t="shared" si="0"/>
        <v>717.5</v>
      </c>
      <c r="J9" s="22"/>
      <c r="K9" s="23">
        <f t="shared" si="1"/>
        <v>760</v>
      </c>
      <c r="L9" s="22"/>
      <c r="M9" s="24">
        <f>+I9+K9</f>
        <v>1477.5</v>
      </c>
      <c r="N9" s="25">
        <f>+F9-I9-K9</f>
        <v>23522.5</v>
      </c>
      <c r="O9" s="22" t="s">
        <v>22</v>
      </c>
      <c r="P9" s="35" t="s">
        <v>27</v>
      </c>
      <c r="Q9" s="36"/>
      <c r="R9" s="36" t="s">
        <v>27</v>
      </c>
      <c r="S9" s="37"/>
    </row>
    <row r="10" spans="1:19" s="28" customFormat="1" ht="22.5" customHeight="1" x14ac:dyDescent="0.3">
      <c r="A10" s="15">
        <v>6</v>
      </c>
      <c r="B10" s="30" t="s">
        <v>38</v>
      </c>
      <c r="C10" s="31" t="s">
        <v>39</v>
      </c>
      <c r="D10" s="31" t="s">
        <v>37</v>
      </c>
      <c r="E10" s="32" t="s">
        <v>21</v>
      </c>
      <c r="F10" s="33">
        <v>35000</v>
      </c>
      <c r="G10" s="20"/>
      <c r="H10" s="20"/>
      <c r="I10" s="21">
        <f t="shared" si="0"/>
        <v>1004.5</v>
      </c>
      <c r="J10" s="22"/>
      <c r="K10" s="23">
        <f t="shared" si="1"/>
        <v>1064</v>
      </c>
      <c r="L10" s="22"/>
      <c r="M10" s="24">
        <f>+I10+K10</f>
        <v>2068.5</v>
      </c>
      <c r="N10" s="25">
        <f>+F10-I10-K10</f>
        <v>32931.5</v>
      </c>
      <c r="O10" s="22" t="s">
        <v>34</v>
      </c>
      <c r="P10" s="34"/>
      <c r="Q10" s="34"/>
      <c r="R10" s="34"/>
      <c r="S10" s="34"/>
    </row>
    <row r="11" spans="1:19" s="28" customFormat="1" ht="22.5" customHeight="1" x14ac:dyDescent="0.3">
      <c r="A11" s="29">
        <f>1+A10</f>
        <v>7</v>
      </c>
      <c r="B11" s="30" t="s">
        <v>40</v>
      </c>
      <c r="C11" s="31" t="s">
        <v>39</v>
      </c>
      <c r="D11" s="31" t="s">
        <v>37</v>
      </c>
      <c r="E11" s="32" t="s">
        <v>21</v>
      </c>
      <c r="F11" s="33">
        <v>35000</v>
      </c>
      <c r="G11" s="20"/>
      <c r="H11" s="20"/>
      <c r="I11" s="21">
        <f t="shared" si="0"/>
        <v>1004.5</v>
      </c>
      <c r="J11" s="22"/>
      <c r="K11" s="23">
        <f t="shared" si="1"/>
        <v>1064</v>
      </c>
      <c r="L11" s="22"/>
      <c r="M11" s="24">
        <f>+I11+K11</f>
        <v>2068.5</v>
      </c>
      <c r="N11" s="25">
        <f>+F11-I11-K11</f>
        <v>32931.5</v>
      </c>
      <c r="O11" s="22" t="s">
        <v>34</v>
      </c>
      <c r="P11" s="34"/>
      <c r="Q11" s="34"/>
      <c r="R11" s="34"/>
      <c r="S11" s="34"/>
    </row>
    <row r="12" spans="1:19" s="28" customFormat="1" ht="22.5" customHeight="1" x14ac:dyDescent="0.3">
      <c r="A12" s="29">
        <f>1+A11</f>
        <v>8</v>
      </c>
      <c r="B12" s="30" t="s">
        <v>41</v>
      </c>
      <c r="C12" s="31" t="s">
        <v>39</v>
      </c>
      <c r="D12" s="31" t="s">
        <v>37</v>
      </c>
      <c r="E12" s="32" t="s">
        <v>21</v>
      </c>
      <c r="F12" s="33">
        <v>35000</v>
      </c>
      <c r="G12" s="20"/>
      <c r="H12" s="20"/>
      <c r="I12" s="21">
        <f t="shared" si="0"/>
        <v>1004.5</v>
      </c>
      <c r="J12" s="22"/>
      <c r="K12" s="23">
        <f t="shared" si="1"/>
        <v>1064</v>
      </c>
      <c r="L12" s="22"/>
      <c r="M12" s="24">
        <f>+I12+K12</f>
        <v>2068.5</v>
      </c>
      <c r="N12" s="25">
        <f>+F12-I12-K12</f>
        <v>32931.5</v>
      </c>
      <c r="O12" s="22" t="s">
        <v>22</v>
      </c>
      <c r="P12" s="34"/>
      <c r="Q12" s="34"/>
      <c r="R12" s="34"/>
      <c r="S12" s="34"/>
    </row>
    <row r="13" spans="1:19" ht="21" x14ac:dyDescent="0.4">
      <c r="A13" s="29">
        <f>1+A12</f>
        <v>9</v>
      </c>
      <c r="B13" s="30" t="s">
        <v>42</v>
      </c>
      <c r="C13" s="31" t="s">
        <v>43</v>
      </c>
      <c r="D13" s="31" t="s">
        <v>44</v>
      </c>
      <c r="E13" s="32" t="s">
        <v>21</v>
      </c>
      <c r="F13" s="33">
        <v>35000</v>
      </c>
      <c r="G13" s="20"/>
      <c r="H13" s="20"/>
      <c r="I13" s="21">
        <f t="shared" si="0"/>
        <v>1004.5</v>
      </c>
      <c r="J13" s="22"/>
      <c r="K13" s="23">
        <f t="shared" si="1"/>
        <v>1064</v>
      </c>
      <c r="L13" s="22"/>
      <c r="M13" s="24">
        <f>+I13+K13</f>
        <v>2068.5</v>
      </c>
      <c r="N13" s="25">
        <f>+F13-I13-K13</f>
        <v>32931.5</v>
      </c>
      <c r="O13" s="22" t="s">
        <v>22</v>
      </c>
      <c r="P13" s="38"/>
      <c r="Q13" s="38"/>
      <c r="R13" s="38"/>
      <c r="S13" s="38"/>
    </row>
    <row r="14" spans="1:19" ht="21" x14ac:dyDescent="0.4">
      <c r="A14" s="39"/>
      <c r="B14" s="39"/>
      <c r="C14" s="39"/>
      <c r="D14" s="39"/>
      <c r="E14" s="39"/>
      <c r="F14" s="40">
        <f>SUM(F5:F13)</f>
        <v>440000</v>
      </c>
      <c r="G14" s="39"/>
      <c r="H14" s="39"/>
      <c r="I14" s="41">
        <f t="shared" ref="I14:N14" si="2">SUM(I5:I13)</f>
        <v>12628</v>
      </c>
      <c r="J14" s="42">
        <f t="shared" si="2"/>
        <v>22579.309999999998</v>
      </c>
      <c r="K14" s="41">
        <f t="shared" si="2"/>
        <v>13376</v>
      </c>
      <c r="L14" s="42">
        <f t="shared" si="2"/>
        <v>5104</v>
      </c>
      <c r="M14" s="43">
        <f t="shared" si="2"/>
        <v>53687.310000000005</v>
      </c>
      <c r="N14" s="43">
        <f t="shared" si="2"/>
        <v>386312.69</v>
      </c>
      <c r="O14" s="39"/>
      <c r="P14" s="39"/>
    </row>
    <row r="15" spans="1:19" ht="21" x14ac:dyDescent="0.4">
      <c r="A15" s="39"/>
      <c r="B15" s="39"/>
      <c r="C15" s="39"/>
      <c r="D15" s="39"/>
      <c r="E15" s="39"/>
      <c r="F15" s="39"/>
      <c r="G15" s="39"/>
      <c r="H15" s="39"/>
      <c r="I15" s="39"/>
      <c r="J15" s="39"/>
      <c r="K15" s="39"/>
      <c r="L15" s="39"/>
      <c r="M15" s="39"/>
      <c r="N15" s="39"/>
      <c r="O15" s="39"/>
      <c r="P15" s="39"/>
    </row>
    <row r="16" spans="1:19" ht="21" x14ac:dyDescent="0.4">
      <c r="A16" s="39"/>
      <c r="B16" s="39"/>
      <c r="C16" s="39"/>
      <c r="D16" s="39"/>
      <c r="E16" s="39"/>
      <c r="F16" s="39"/>
      <c r="G16" s="39"/>
      <c r="H16" s="39"/>
      <c r="I16" s="39"/>
      <c r="J16" s="39"/>
      <c r="K16" s="39"/>
      <c r="L16" s="39"/>
      <c r="M16" s="39"/>
      <c r="N16" s="39"/>
      <c r="O16" s="39"/>
      <c r="P16" s="39"/>
    </row>
    <row r="17" spans="1:16" ht="21" x14ac:dyDescent="0.4">
      <c r="A17" s="39"/>
      <c r="B17" s="39"/>
      <c r="C17" s="39"/>
      <c r="D17" s="39"/>
      <c r="E17" s="39"/>
      <c r="F17" s="39"/>
      <c r="G17" s="39"/>
      <c r="H17" s="39"/>
      <c r="I17" s="39"/>
      <c r="J17" s="39"/>
      <c r="K17" s="39"/>
      <c r="L17" s="39"/>
      <c r="M17" s="39"/>
      <c r="N17" s="39"/>
      <c r="O17" s="39"/>
      <c r="P17" s="39"/>
    </row>
    <row r="18" spans="1:16" ht="21" x14ac:dyDescent="0.4">
      <c r="A18" s="39"/>
      <c r="B18" s="39"/>
      <c r="C18" s="39"/>
      <c r="D18" s="39"/>
      <c r="E18" s="39"/>
      <c r="F18" s="39"/>
      <c r="G18" s="39"/>
      <c r="H18" s="39"/>
      <c r="I18" s="39"/>
      <c r="J18" s="39"/>
      <c r="K18" s="39"/>
      <c r="L18" s="39"/>
      <c r="M18" s="39"/>
      <c r="N18" s="39"/>
      <c r="O18" s="39"/>
      <c r="P18" s="39"/>
    </row>
    <row r="19" spans="1:16" ht="21" x14ac:dyDescent="0.4">
      <c r="A19" s="39"/>
      <c r="B19" s="39"/>
      <c r="C19" s="39"/>
      <c r="D19" s="39"/>
      <c r="E19" s="39"/>
      <c r="F19" s="39"/>
      <c r="G19" s="39"/>
      <c r="H19" s="39"/>
      <c r="I19" s="39"/>
      <c r="J19" s="39"/>
      <c r="K19" s="39"/>
      <c r="L19" s="39"/>
      <c r="M19" s="39"/>
      <c r="N19" s="39"/>
      <c r="O19" s="39"/>
      <c r="P19" s="39"/>
    </row>
    <row r="20" spans="1:16" ht="21" x14ac:dyDescent="0.4">
      <c r="A20" s="39"/>
      <c r="B20" s="39"/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9"/>
      <c r="O20" s="39"/>
      <c r="P20" s="39"/>
    </row>
    <row r="21" spans="1:16" ht="21" x14ac:dyDescent="0.4">
      <c r="A21" s="39"/>
      <c r="B21" s="44" t="s">
        <v>45</v>
      </c>
      <c r="C21" s="39"/>
      <c r="D21" s="44" t="s">
        <v>46</v>
      </c>
      <c r="E21" s="39"/>
      <c r="F21" s="39"/>
      <c r="G21" s="39"/>
      <c r="H21" s="44" t="s">
        <v>47</v>
      </c>
      <c r="I21" s="39"/>
      <c r="J21" s="39"/>
      <c r="K21" s="39"/>
      <c r="L21" s="39"/>
      <c r="M21" s="39"/>
      <c r="N21" s="45"/>
      <c r="O21" s="39"/>
      <c r="P21" s="39"/>
    </row>
    <row r="22" spans="1:16" ht="21" x14ac:dyDescent="0.4">
      <c r="A22" s="39"/>
      <c r="B22" s="46" t="s">
        <v>48</v>
      </c>
      <c r="C22" s="39"/>
      <c r="D22" s="47" t="s">
        <v>49</v>
      </c>
      <c r="E22" s="39"/>
      <c r="F22" s="39"/>
      <c r="G22" s="39"/>
      <c r="H22" s="47" t="s">
        <v>50</v>
      </c>
      <c r="I22" s="39"/>
      <c r="J22" s="39"/>
      <c r="K22" s="39"/>
      <c r="L22" s="39"/>
      <c r="M22" s="39"/>
      <c r="N22" s="39"/>
      <c r="O22" s="39"/>
      <c r="P22" s="39"/>
    </row>
    <row r="23" spans="1:16" ht="21" x14ac:dyDescent="0.4">
      <c r="A23" s="39"/>
      <c r="B23" s="48" t="s">
        <v>51</v>
      </c>
      <c r="C23" s="39"/>
      <c r="D23" s="44" t="s">
        <v>52</v>
      </c>
      <c r="E23" s="39"/>
      <c r="F23" s="39"/>
      <c r="G23" s="49" t="s">
        <v>53</v>
      </c>
      <c r="H23" s="49"/>
      <c r="I23" s="49"/>
      <c r="J23" s="39"/>
      <c r="K23" s="39"/>
      <c r="L23" s="39"/>
      <c r="M23" s="39"/>
      <c r="N23" s="39"/>
      <c r="O23" s="39"/>
      <c r="P23" s="39"/>
    </row>
    <row r="30" spans="1:16" ht="18" x14ac:dyDescent="0.35">
      <c r="E30" s="50"/>
    </row>
  </sheetData>
  <mergeCells count="10">
    <mergeCell ref="P11:S11"/>
    <mergeCell ref="P12:S12"/>
    <mergeCell ref="P13:S13"/>
    <mergeCell ref="G23:I23"/>
    <mergeCell ref="A1:N1"/>
    <mergeCell ref="A2:N2"/>
    <mergeCell ref="P4:S4"/>
    <mergeCell ref="P8:S8"/>
    <mergeCell ref="P9:S9"/>
    <mergeCell ref="P10:S10"/>
  </mergeCells>
  <dataValidations count="2">
    <dataValidation type="list" allowBlank="1" showInputMessage="1" showErrorMessage="1" sqref="D5 D7">
      <formula1>CARGOS</formula1>
    </dataValidation>
    <dataValidation type="list" allowBlank="1" showInputMessage="1" showErrorMessage="1" sqref="E5 E7:E8">
      <formula1>ESTATUS</formula1>
    </dataValidation>
  </dataValidations>
  <pageMargins left="0.70866141732283472" right="0.70866141732283472" top="0.74803149606299213" bottom="0.74803149606299213" header="0.31496062992125984" footer="0.31496062992125984"/>
  <pageSetup paperSize="5" scale="40" orientation="landscape" horizontalDpi="1200" verticalDpi="1200" r:id="rId1"/>
  <colBreaks count="1" manualBreakCount="1">
    <brk id="19" max="22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NOMINA CONTRATO DICIEMBRE </vt:lpstr>
      <vt:lpstr>'NOMINA CONTRATO DICIEMBRE '!Área_de_impresión</vt:lpstr>
    </vt:vector>
  </TitlesOfParts>
  <Company>Windows User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Eladio Arnaud</dc:creator>
  <cp:lastModifiedBy>Eladio Arnaud</cp:lastModifiedBy>
  <dcterms:created xsi:type="dcterms:W3CDTF">2022-02-19T21:32:11Z</dcterms:created>
  <dcterms:modified xsi:type="dcterms:W3CDTF">2022-02-19T21:32:29Z</dcterms:modified>
</cp:coreProperties>
</file>